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clid1694\Desktop\"/>
    </mc:Choice>
  </mc:AlternateContent>
  <xr:revisionPtr revIDLastSave="0" documentId="13_ncr:1_{8942A4EF-114C-486C-B873-E1564A8626CC}" xr6:coauthVersionLast="47" xr6:coauthVersionMax="47" xr10:uidLastSave="{00000000-0000-0000-0000-000000000000}"/>
  <bookViews>
    <workbookView xWindow="28680" yWindow="-7275" windowWidth="29040" windowHeight="15840" xr2:uid="{00000000-000D-0000-FFFF-FFFF00000000}"/>
  </bookViews>
  <sheets>
    <sheet name="2021-2024 MTIP" sheetId="2" r:id="rId1"/>
  </sheets>
  <definedNames>
    <definedName name="_xlnm.Print_Titles" localSheetId="0">'2021-2024 MTIP'!$94:$95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7" i="2" l="1"/>
  <c r="P178" i="2"/>
  <c r="S178" i="2" s="1"/>
  <c r="S177" i="2"/>
  <c r="N39" i="2" l="1"/>
  <c r="P39" i="2"/>
  <c r="Q39" i="2"/>
  <c r="S39" i="2"/>
  <c r="L39" i="2"/>
  <c r="P38" i="2"/>
  <c r="S38" i="2"/>
  <c r="P37" i="2"/>
  <c r="S37" i="2" s="1"/>
  <c r="P36" i="2"/>
  <c r="S36" i="2" s="1"/>
  <c r="P35" i="2"/>
  <c r="S35" i="2" s="1"/>
  <c r="N179" i="2" l="1"/>
  <c r="Q179" i="2"/>
  <c r="L179" i="2"/>
  <c r="Q440" i="2" l="1"/>
  <c r="N440" i="2"/>
  <c r="L440" i="2"/>
  <c r="P439" i="2"/>
  <c r="S439" i="2" s="1"/>
  <c r="P438" i="2"/>
  <c r="S438" i="2" s="1"/>
  <c r="P437" i="2"/>
  <c r="S437" i="2" s="1"/>
  <c r="P436" i="2"/>
  <c r="S436" i="2" s="1"/>
  <c r="P435" i="2"/>
  <c r="S435" i="2" s="1"/>
  <c r="P434" i="2"/>
  <c r="S434" i="2" s="1"/>
  <c r="S440" i="2" l="1"/>
  <c r="P440" i="2"/>
  <c r="N227" i="2" l="1"/>
  <c r="Q227" i="2"/>
  <c r="P226" i="2"/>
  <c r="S226" i="2" s="1"/>
  <c r="L227" i="2"/>
  <c r="N97" i="2" l="1"/>
  <c r="L97" i="2"/>
  <c r="P96" i="2"/>
  <c r="S96" i="2" s="1"/>
  <c r="S97" i="2" s="1"/>
  <c r="P97" i="2" l="1"/>
  <c r="P225" i="2"/>
  <c r="S225" i="2" s="1"/>
  <c r="N154" i="2"/>
  <c r="Q154" i="2"/>
  <c r="L154" i="2"/>
  <c r="P153" i="2"/>
  <c r="S153" i="2" s="1"/>
  <c r="P152" i="2"/>
  <c r="S152" i="2" s="1"/>
  <c r="P151" i="2"/>
  <c r="S151" i="2" s="1"/>
  <c r="P150" i="2"/>
  <c r="S150" i="2" s="1"/>
  <c r="P149" i="2"/>
  <c r="Q101" i="2"/>
  <c r="N101" i="2"/>
  <c r="L101" i="2"/>
  <c r="P100" i="2"/>
  <c r="S100" i="2" s="1"/>
  <c r="P99" i="2"/>
  <c r="S99" i="2" s="1"/>
  <c r="P98" i="2"/>
  <c r="S98" i="2" s="1"/>
  <c r="P154" i="2" l="1"/>
  <c r="S149" i="2"/>
  <c r="S154" i="2" s="1"/>
  <c r="P101" i="2"/>
  <c r="S101" i="2"/>
  <c r="Q352" i="2" l="1"/>
  <c r="N352" i="2"/>
  <c r="L352" i="2"/>
  <c r="P351" i="2"/>
  <c r="S351" i="2" s="1"/>
  <c r="S352" i="2" s="1"/>
  <c r="N242" i="2"/>
  <c r="Q242" i="2"/>
  <c r="P241" i="2"/>
  <c r="S241" i="2" s="1"/>
  <c r="L242" i="2"/>
  <c r="P352" i="2" l="1"/>
  <c r="N202" i="2"/>
  <c r="L202" i="2"/>
  <c r="P201" i="2"/>
  <c r="S201" i="2" s="1"/>
  <c r="P200" i="2"/>
  <c r="S200" i="2" s="1"/>
  <c r="P199" i="2"/>
  <c r="S199" i="2" s="1"/>
  <c r="Q113" i="2"/>
  <c r="N113" i="2"/>
  <c r="L113" i="2"/>
  <c r="P112" i="2"/>
  <c r="S112" i="2" s="1"/>
  <c r="P111" i="2"/>
  <c r="S111" i="2" s="1"/>
  <c r="P110" i="2"/>
  <c r="S110" i="2" s="1"/>
  <c r="P109" i="2"/>
  <c r="S109" i="2" s="1"/>
  <c r="P108" i="2"/>
  <c r="S108" i="2" s="1"/>
  <c r="P107" i="2"/>
  <c r="P113" i="2" l="1"/>
  <c r="S202" i="2"/>
  <c r="P202" i="2"/>
  <c r="S107" i="2"/>
  <c r="S113" i="2" s="1"/>
  <c r="P85" i="2" l="1"/>
  <c r="S85" i="2" s="1"/>
  <c r="P88" i="2"/>
  <c r="S88" i="2" s="1"/>
  <c r="N169" i="2"/>
  <c r="Q169" i="2"/>
  <c r="L169" i="2"/>
  <c r="N188" i="2"/>
  <c r="Q188" i="2"/>
  <c r="L188" i="2"/>
  <c r="P187" i="2"/>
  <c r="S187" i="2" s="1"/>
  <c r="P183" i="2"/>
  <c r="S183" i="2" s="1"/>
  <c r="P182" i="2"/>
  <c r="S182" i="2" s="1"/>
  <c r="N236" i="2" l="1"/>
  <c r="Q236" i="2"/>
  <c r="L236" i="2"/>
  <c r="P103" i="2" l="1"/>
  <c r="S103" i="2" s="1"/>
  <c r="Q354" i="2" l="1"/>
  <c r="N354" i="2"/>
  <c r="L354" i="2"/>
  <c r="P353" i="2"/>
  <c r="S353" i="2" s="1"/>
  <c r="S354" i="2" s="1"/>
  <c r="Q312" i="2"/>
  <c r="L312" i="2"/>
  <c r="N342" i="2"/>
  <c r="Q342" i="2"/>
  <c r="L342" i="2"/>
  <c r="P341" i="2"/>
  <c r="S341" i="2" s="1"/>
  <c r="N339" i="2"/>
  <c r="Q339" i="2"/>
  <c r="L339" i="2"/>
  <c r="P338" i="2"/>
  <c r="S338" i="2" s="1"/>
  <c r="P324" i="2"/>
  <c r="S324" i="2" s="1"/>
  <c r="P273" i="2"/>
  <c r="S273" i="2" s="1"/>
  <c r="N413" i="2"/>
  <c r="Q413" i="2"/>
  <c r="L413" i="2"/>
  <c r="P354" i="2" l="1"/>
  <c r="Q91" i="2"/>
  <c r="N91" i="2"/>
  <c r="L91" i="2"/>
  <c r="P90" i="2"/>
  <c r="S90" i="2" s="1"/>
  <c r="P89" i="2"/>
  <c r="S89" i="2" s="1"/>
  <c r="P87" i="2"/>
  <c r="S87" i="2" s="1"/>
  <c r="P86" i="2"/>
  <c r="S86" i="2" s="1"/>
  <c r="P84" i="2"/>
  <c r="P91" i="2" l="1"/>
  <c r="S84" i="2"/>
  <c r="S91" i="2" s="1"/>
  <c r="N61" i="2" l="1"/>
  <c r="Q61" i="2"/>
  <c r="L61" i="2"/>
  <c r="P58" i="2"/>
  <c r="S58" i="2" s="1"/>
  <c r="P59" i="2"/>
  <c r="S59" i="2" s="1"/>
  <c r="P60" i="2"/>
  <c r="S60" i="2" s="1"/>
  <c r="N424" i="2" l="1"/>
  <c r="Q424" i="2"/>
  <c r="L424" i="2"/>
  <c r="P423" i="2"/>
  <c r="S423" i="2" s="1"/>
  <c r="P422" i="2"/>
  <c r="S422" i="2" s="1"/>
  <c r="P418" i="2"/>
  <c r="S418" i="2" s="1"/>
  <c r="P416" i="2"/>
  <c r="S416" i="2" s="1"/>
  <c r="P421" i="2"/>
  <c r="S421" i="2" s="1"/>
  <c r="P415" i="2"/>
  <c r="S415" i="2" s="1"/>
  <c r="Q408" i="2" l="1"/>
  <c r="N408" i="2"/>
  <c r="L408" i="2"/>
  <c r="P407" i="2"/>
  <c r="P408" i="2" s="1"/>
  <c r="S407" i="2" l="1"/>
  <c r="S408" i="2" s="1"/>
  <c r="P234" i="2" l="1"/>
  <c r="S234" i="2" s="1"/>
  <c r="P235" i="2"/>
  <c r="S235" i="2" s="1"/>
  <c r="P232" i="2"/>
  <c r="S232" i="2" s="1"/>
  <c r="P412" i="2"/>
  <c r="S412" i="2" s="1"/>
  <c r="Q77" i="2"/>
  <c r="L77" i="2"/>
  <c r="P76" i="2"/>
  <c r="S76" i="2" s="1"/>
  <c r="P75" i="2"/>
  <c r="Q256" i="2"/>
  <c r="N256" i="2"/>
  <c r="L256" i="2"/>
  <c r="P255" i="2"/>
  <c r="P256" i="2" s="1"/>
  <c r="P77" i="2" l="1"/>
  <c r="S75" i="2"/>
  <c r="S77" i="2" s="1"/>
  <c r="N77" i="2"/>
  <c r="S255" i="2"/>
  <c r="S256" i="2" s="1"/>
  <c r="Q104" i="2" l="1"/>
  <c r="N104" i="2"/>
  <c r="L104" i="2"/>
  <c r="P102" i="2"/>
  <c r="P104" i="2" s="1"/>
  <c r="S102" i="2" l="1"/>
  <c r="S104" i="2" s="1"/>
  <c r="Q356" i="2" l="1"/>
  <c r="N356" i="2"/>
  <c r="L356" i="2"/>
  <c r="P355" i="2"/>
  <c r="P356" i="2" s="1"/>
  <c r="P34" i="2"/>
  <c r="S355" i="2" l="1"/>
  <c r="S356" i="2" s="1"/>
  <c r="S34" i="2"/>
  <c r="P13" i="2"/>
  <c r="S13" i="2" s="1"/>
  <c r="P12" i="2"/>
  <c r="S12" i="2" s="1"/>
  <c r="P19" i="2"/>
  <c r="S19" i="2" s="1"/>
  <c r="P18" i="2"/>
  <c r="S18" i="2" s="1"/>
  <c r="P16" i="2"/>
  <c r="S16" i="2" s="1"/>
  <c r="P15" i="2"/>
  <c r="S15" i="2" s="1"/>
  <c r="Q20" i="2"/>
  <c r="N20" i="2"/>
  <c r="L20" i="2"/>
  <c r="Q17" i="2"/>
  <c r="N17" i="2"/>
  <c r="L17" i="2"/>
  <c r="P11" i="2"/>
  <c r="S11" i="2" s="1"/>
  <c r="Q14" i="2"/>
  <c r="N14" i="2"/>
  <c r="L14" i="2"/>
  <c r="P42" i="2"/>
  <c r="S42" i="2" s="1"/>
  <c r="Q43" i="2"/>
  <c r="N43" i="2"/>
  <c r="L43" i="2"/>
  <c r="P49" i="2"/>
  <c r="S49" i="2" s="1"/>
  <c r="Q50" i="2"/>
  <c r="L50" i="2"/>
  <c r="N50" i="2"/>
  <c r="N396" i="2"/>
  <c r="Q396" i="2"/>
  <c r="L396" i="2"/>
  <c r="P395" i="2"/>
  <c r="S395" i="2" s="1"/>
  <c r="P391" i="2"/>
  <c r="S391" i="2" s="1"/>
  <c r="P380" i="2"/>
  <c r="S380" i="2" s="1"/>
  <c r="N383" i="2"/>
  <c r="Q383" i="2"/>
  <c r="L383" i="2"/>
  <c r="P382" i="2"/>
  <c r="S382" i="2" s="1"/>
  <c r="P388" i="2"/>
  <c r="S388" i="2" s="1"/>
  <c r="P386" i="2"/>
  <c r="S386" i="2" s="1"/>
  <c r="Q389" i="2"/>
  <c r="N389" i="2"/>
  <c r="L389" i="2"/>
  <c r="Q387" i="2"/>
  <c r="N387" i="2"/>
  <c r="L387" i="2"/>
  <c r="P370" i="2"/>
  <c r="S370" i="2" s="1"/>
  <c r="P17" i="2" l="1"/>
  <c r="S20" i="2"/>
  <c r="P20" i="2"/>
  <c r="S17" i="2"/>
  <c r="P14" i="2"/>
  <c r="S14" i="2"/>
  <c r="P43" i="2"/>
  <c r="S43" i="2"/>
  <c r="S389" i="2"/>
  <c r="P389" i="2"/>
  <c r="S387" i="2"/>
  <c r="P387" i="2"/>
  <c r="P50" i="2" l="1"/>
  <c r="S50" i="2"/>
  <c r="Q52" i="2" l="1"/>
  <c r="L52" i="2"/>
  <c r="P51" i="2"/>
  <c r="Q106" i="2"/>
  <c r="N106" i="2"/>
  <c r="L106" i="2"/>
  <c r="P105" i="2"/>
  <c r="S105" i="2" s="1"/>
  <c r="S106" i="2" s="1"/>
  <c r="Q258" i="2"/>
  <c r="N258" i="2"/>
  <c r="L258" i="2"/>
  <c r="P257" i="2"/>
  <c r="S257" i="2" s="1"/>
  <c r="Q261" i="2"/>
  <c r="N261" i="2"/>
  <c r="L261" i="2"/>
  <c r="P260" i="2"/>
  <c r="S260" i="2" s="1"/>
  <c r="P259" i="2"/>
  <c r="S259" i="2" s="1"/>
  <c r="N52" i="2" l="1"/>
  <c r="S51" i="2"/>
  <c r="S52" i="2" s="1"/>
  <c r="P52" i="2"/>
  <c r="P106" i="2"/>
  <c r="S258" i="2"/>
  <c r="P258" i="2"/>
  <c r="S261" i="2"/>
  <c r="P261" i="2"/>
  <c r="N33" i="2" l="1"/>
  <c r="Q33" i="2"/>
  <c r="L33" i="2"/>
  <c r="P32" i="2"/>
  <c r="S32" i="2" s="1"/>
  <c r="N160" i="2" l="1"/>
  <c r="L160" i="2"/>
  <c r="P158" i="2"/>
  <c r="S158" i="2" s="1"/>
  <c r="P146" i="2"/>
  <c r="P147" i="2"/>
  <c r="S147" i="2" s="1"/>
  <c r="S146" i="2" l="1"/>
  <c r="Q410" i="2"/>
  <c r="N410" i="2"/>
  <c r="L410" i="2"/>
  <c r="P409" i="2"/>
  <c r="S409" i="2" s="1"/>
  <c r="S410" i="2" s="1"/>
  <c r="P335" i="2"/>
  <c r="P336" i="2"/>
  <c r="S336" i="2" s="1"/>
  <c r="P337" i="2"/>
  <c r="S337" i="2" s="1"/>
  <c r="P334" i="2"/>
  <c r="Q265" i="2"/>
  <c r="N265" i="2"/>
  <c r="L265" i="2"/>
  <c r="P264" i="2"/>
  <c r="S264" i="2" s="1"/>
  <c r="P263" i="2"/>
  <c r="S263" i="2" s="1"/>
  <c r="P262" i="2"/>
  <c r="S262" i="2" s="1"/>
  <c r="Q54" i="2"/>
  <c r="N54" i="2"/>
  <c r="L54" i="2"/>
  <c r="P53" i="2"/>
  <c r="S53" i="2" s="1"/>
  <c r="S54" i="2" s="1"/>
  <c r="P447" i="2"/>
  <c r="P448" i="2"/>
  <c r="P446" i="2"/>
  <c r="P249" i="2"/>
  <c r="S249" i="2" s="1"/>
  <c r="Q250" i="2"/>
  <c r="N250" i="2"/>
  <c r="L250" i="2"/>
  <c r="P230" i="2"/>
  <c r="S230" i="2" s="1"/>
  <c r="P362" i="2"/>
  <c r="S362" i="2" s="1"/>
  <c r="P297" i="2"/>
  <c r="S297" i="2" s="1"/>
  <c r="P295" i="2"/>
  <c r="S295" i="2" s="1"/>
  <c r="P294" i="2"/>
  <c r="S294" i="2" s="1"/>
  <c r="P292" i="2"/>
  <c r="S292" i="2" s="1"/>
  <c r="P291" i="2"/>
  <c r="S291" i="2" s="1"/>
  <c r="S334" i="2" l="1"/>
  <c r="P339" i="2"/>
  <c r="P410" i="2"/>
  <c r="S335" i="2"/>
  <c r="S265" i="2"/>
  <c r="P265" i="2"/>
  <c r="P54" i="2"/>
  <c r="P250" i="2"/>
  <c r="S250" i="2"/>
  <c r="P442" i="2"/>
  <c r="S442" i="2" s="1"/>
  <c r="N373" i="2"/>
  <c r="Q373" i="2"/>
  <c r="L373" i="2"/>
  <c r="P371" i="2"/>
  <c r="S371" i="2" s="1"/>
  <c r="P372" i="2"/>
  <c r="S372" i="2" s="1"/>
  <c r="P366" i="2"/>
  <c r="S366" i="2" s="1"/>
  <c r="N359" i="2"/>
  <c r="Q359" i="2"/>
  <c r="L359" i="2"/>
  <c r="P400" i="2"/>
  <c r="S400" i="2" s="1"/>
  <c r="S339" i="2" l="1"/>
  <c r="P394" i="2"/>
  <c r="S394" i="2" s="1"/>
  <c r="P393" i="2"/>
  <c r="S393" i="2" s="1"/>
  <c r="P392" i="2"/>
  <c r="P390" i="2"/>
  <c r="S390" i="2" s="1"/>
  <c r="S392" i="2" l="1"/>
  <c r="S396" i="2" s="1"/>
  <c r="P396" i="2"/>
  <c r="N298" i="2"/>
  <c r="Q298" i="2"/>
  <c r="L298" i="2"/>
  <c r="N296" i="2"/>
  <c r="Q296" i="2"/>
  <c r="L296" i="2"/>
  <c r="P267" i="2"/>
  <c r="S267" i="2" s="1"/>
  <c r="Q270" i="2"/>
  <c r="N270" i="2"/>
  <c r="L270" i="2"/>
  <c r="P269" i="2"/>
  <c r="S269" i="2" s="1"/>
  <c r="P268" i="2"/>
  <c r="S268" i="2" s="1"/>
  <c r="P266" i="2"/>
  <c r="S266" i="2" s="1"/>
  <c r="Q274" i="2"/>
  <c r="N274" i="2"/>
  <c r="L274" i="2"/>
  <c r="P272" i="2"/>
  <c r="S272" i="2" s="1"/>
  <c r="P271" i="2"/>
  <c r="S271" i="2" s="1"/>
  <c r="Q276" i="2"/>
  <c r="N276" i="2"/>
  <c r="L276" i="2"/>
  <c r="P275" i="2"/>
  <c r="P276" i="2" s="1"/>
  <c r="Q280" i="2"/>
  <c r="N280" i="2"/>
  <c r="L280" i="2"/>
  <c r="P279" i="2"/>
  <c r="P278" i="2"/>
  <c r="S278" i="2" s="1"/>
  <c r="P277" i="2"/>
  <c r="S277" i="2" s="1"/>
  <c r="N293" i="2"/>
  <c r="Q293" i="2"/>
  <c r="L293" i="2"/>
  <c r="Q282" i="2"/>
  <c r="N282" i="2"/>
  <c r="L282" i="2"/>
  <c r="P281" i="2"/>
  <c r="S281" i="2" s="1"/>
  <c r="S282" i="2" s="1"/>
  <c r="Q217" i="2"/>
  <c r="N217" i="2"/>
  <c r="L217" i="2"/>
  <c r="P216" i="2"/>
  <c r="S216" i="2" s="1"/>
  <c r="P215" i="2"/>
  <c r="S293" i="2" l="1"/>
  <c r="S270" i="2"/>
  <c r="P270" i="2"/>
  <c r="S274" i="2"/>
  <c r="P274" i="2"/>
  <c r="S275" i="2"/>
  <c r="S276" i="2" s="1"/>
  <c r="P280" i="2"/>
  <c r="S279" i="2"/>
  <c r="S280" i="2" s="1"/>
  <c r="P293" i="2"/>
  <c r="P282" i="2"/>
  <c r="P217" i="2"/>
  <c r="S215" i="2"/>
  <c r="S217" i="2" s="1"/>
  <c r="Q214" i="2" l="1"/>
  <c r="N214" i="2"/>
  <c r="L214" i="2"/>
  <c r="P213" i="2"/>
  <c r="S213" i="2" s="1"/>
  <c r="P212" i="2"/>
  <c r="S212" i="2" s="1"/>
  <c r="P211" i="2"/>
  <c r="S211" i="2" s="1"/>
  <c r="P210" i="2"/>
  <c r="P214" i="2" l="1"/>
  <c r="S210" i="2"/>
  <c r="S214" i="2" s="1"/>
  <c r="N368" i="2" l="1"/>
  <c r="L368" i="2"/>
  <c r="P367" i="2"/>
  <c r="S367" i="2" s="1"/>
  <c r="N117" i="2"/>
  <c r="L117" i="2"/>
  <c r="P115" i="2"/>
  <c r="S115" i="2" s="1"/>
  <c r="P116" i="2"/>
  <c r="S116" i="2" s="1"/>
  <c r="P114" i="2"/>
  <c r="P9" i="2"/>
  <c r="S9" i="2" s="1"/>
  <c r="N41" i="2"/>
  <c r="Q41" i="2"/>
  <c r="L41" i="2"/>
  <c r="Q70" i="2"/>
  <c r="N70" i="2"/>
  <c r="L70" i="2"/>
  <c r="P69" i="2"/>
  <c r="S69" i="2" s="1"/>
  <c r="P68" i="2"/>
  <c r="Q48" i="2"/>
  <c r="L48" i="2"/>
  <c r="P197" i="2"/>
  <c r="Q317" i="2"/>
  <c r="L317" i="2"/>
  <c r="P316" i="2"/>
  <c r="P117" i="2" l="1"/>
  <c r="S114" i="2"/>
  <c r="S117" i="2" s="1"/>
  <c r="P70" i="2"/>
  <c r="S68" i="2"/>
  <c r="S70" i="2" s="1"/>
  <c r="S316" i="2"/>
  <c r="N80" i="2"/>
  <c r="Q80" i="2"/>
  <c r="L80" i="2"/>
  <c r="P79" i="2"/>
  <c r="S79" i="2" s="1"/>
  <c r="P78" i="2"/>
  <c r="S78" i="2" s="1"/>
  <c r="P411" i="2"/>
  <c r="P119" i="2"/>
  <c r="S119" i="2" s="1"/>
  <c r="Q121" i="2"/>
  <c r="N121" i="2"/>
  <c r="L121" i="2"/>
  <c r="P120" i="2"/>
  <c r="S120" i="2" s="1"/>
  <c r="P118" i="2"/>
  <c r="N46" i="2"/>
  <c r="Q46" i="2"/>
  <c r="L46" i="2"/>
  <c r="P45" i="2"/>
  <c r="S45" i="2" s="1"/>
  <c r="P44" i="2"/>
  <c r="S44" i="2" s="1"/>
  <c r="Q449" i="2"/>
  <c r="N449" i="2"/>
  <c r="L449" i="2"/>
  <c r="S448" i="2"/>
  <c r="S447" i="2"/>
  <c r="S411" i="2" l="1"/>
  <c r="S413" i="2" s="1"/>
  <c r="P413" i="2"/>
  <c r="S80" i="2"/>
  <c r="P80" i="2"/>
  <c r="P121" i="2"/>
  <c r="S46" i="2"/>
  <c r="S118" i="2"/>
  <c r="S121" i="2" s="1"/>
  <c r="P46" i="2"/>
  <c r="P449" i="2"/>
  <c r="S446" i="2"/>
  <c r="S449" i="2" s="1"/>
  <c r="P330" i="2"/>
  <c r="S330" i="2" s="1"/>
  <c r="P329" i="2"/>
  <c r="S329" i="2" s="1"/>
  <c r="P328" i="2"/>
  <c r="P322" i="2"/>
  <c r="P321" i="2"/>
  <c r="P320" i="2"/>
  <c r="Q331" i="2" l="1"/>
  <c r="N331" i="2"/>
  <c r="L331" i="2"/>
  <c r="S328" i="2"/>
  <c r="S331" i="2" s="1"/>
  <c r="S321" i="2"/>
  <c r="S322" i="2"/>
  <c r="P323" i="2"/>
  <c r="S323" i="2" s="1"/>
  <c r="P331" i="2" l="1"/>
  <c r="Q302" i="2"/>
  <c r="N302" i="2"/>
  <c r="L302" i="2"/>
  <c r="P301" i="2"/>
  <c r="S301" i="2" s="1"/>
  <c r="P300" i="2"/>
  <c r="S300" i="2" s="1"/>
  <c r="P299" i="2"/>
  <c r="P302" i="2" l="1"/>
  <c r="S299" i="2"/>
  <c r="S302" i="2" s="1"/>
  <c r="N290" i="2" l="1"/>
  <c r="Q290" i="2"/>
  <c r="L290" i="2"/>
  <c r="P289" i="2"/>
  <c r="S289" i="2" s="1"/>
  <c r="Q284" i="2"/>
  <c r="N284" i="2"/>
  <c r="L284" i="2"/>
  <c r="P283" i="2"/>
  <c r="S283" i="2" s="1"/>
  <c r="S284" i="2" l="1"/>
  <c r="P284" i="2"/>
  <c r="Q346" i="2"/>
  <c r="N346" i="2"/>
  <c r="L346" i="2"/>
  <c r="P345" i="2"/>
  <c r="P346" i="2" s="1"/>
  <c r="S345" i="2" l="1"/>
  <c r="S346" i="2" s="1"/>
  <c r="N135" i="2"/>
  <c r="Q135" i="2"/>
  <c r="L135" i="2"/>
  <c r="P132" i="2"/>
  <c r="S132" i="2" s="1"/>
  <c r="P133" i="2"/>
  <c r="S133" i="2" s="1"/>
  <c r="P134" i="2"/>
  <c r="S134" i="2" s="1"/>
  <c r="Q123" i="2" l="1"/>
  <c r="N123" i="2"/>
  <c r="L123" i="2"/>
  <c r="P122" i="2"/>
  <c r="P123" i="2" s="1"/>
  <c r="Q56" i="2"/>
  <c r="N56" i="2"/>
  <c r="L56" i="2"/>
  <c r="P55" i="2"/>
  <c r="S55" i="2" s="1"/>
  <c r="S56" i="2" s="1"/>
  <c r="Q125" i="2"/>
  <c r="N125" i="2"/>
  <c r="L125" i="2"/>
  <c r="P124" i="2"/>
  <c r="P125" i="2" s="1"/>
  <c r="P57" i="2"/>
  <c r="Q130" i="2"/>
  <c r="N130" i="2"/>
  <c r="L130" i="2"/>
  <c r="P129" i="2"/>
  <c r="S129" i="2" s="1"/>
  <c r="P128" i="2"/>
  <c r="S128" i="2" s="1"/>
  <c r="P127" i="2"/>
  <c r="S127" i="2" s="1"/>
  <c r="P126" i="2"/>
  <c r="N65" i="2"/>
  <c r="Q65" i="2"/>
  <c r="L65" i="2"/>
  <c r="P63" i="2"/>
  <c r="S63" i="2" s="1"/>
  <c r="P64" i="2"/>
  <c r="S64" i="2" s="1"/>
  <c r="P62" i="2"/>
  <c r="P417" i="2"/>
  <c r="S417" i="2" s="1"/>
  <c r="P419" i="2"/>
  <c r="S419" i="2" s="1"/>
  <c r="P420" i="2"/>
  <c r="S420" i="2" s="1"/>
  <c r="P414" i="2"/>
  <c r="Q137" i="2"/>
  <c r="N137" i="2"/>
  <c r="L137" i="2"/>
  <c r="P136" i="2"/>
  <c r="P137" i="2" s="1"/>
  <c r="Q143" i="2"/>
  <c r="N143" i="2"/>
  <c r="L143" i="2"/>
  <c r="P142" i="2"/>
  <c r="S142" i="2" s="1"/>
  <c r="P141" i="2"/>
  <c r="S141" i="2" s="1"/>
  <c r="P140" i="2"/>
  <c r="S140" i="2" s="1"/>
  <c r="P139" i="2"/>
  <c r="S139" i="2" s="1"/>
  <c r="P138" i="2"/>
  <c r="Q83" i="2"/>
  <c r="N83" i="2"/>
  <c r="L83" i="2"/>
  <c r="P82" i="2"/>
  <c r="S82" i="2" s="1"/>
  <c r="P81" i="2"/>
  <c r="S81" i="2" s="1"/>
  <c r="P224" i="2"/>
  <c r="S224" i="2" s="1"/>
  <c r="P223" i="2"/>
  <c r="S223" i="2" s="1"/>
  <c r="P222" i="2"/>
  <c r="Q148" i="2"/>
  <c r="N148" i="2"/>
  <c r="L148" i="2"/>
  <c r="P145" i="2"/>
  <c r="S145" i="2" s="1"/>
  <c r="P144" i="2"/>
  <c r="Q160" i="2"/>
  <c r="P159" i="2"/>
  <c r="S159" i="2" s="1"/>
  <c r="P157" i="2"/>
  <c r="S157" i="2" s="1"/>
  <c r="P156" i="2"/>
  <c r="S156" i="2" s="1"/>
  <c r="P155" i="2"/>
  <c r="N287" i="2"/>
  <c r="Q287" i="2"/>
  <c r="L287" i="2"/>
  <c r="P286" i="2"/>
  <c r="S286" i="2" s="1"/>
  <c r="P233" i="2"/>
  <c r="S233" i="2" s="1"/>
  <c r="P231" i="2"/>
  <c r="S231" i="2" s="1"/>
  <c r="P229" i="2"/>
  <c r="S229" i="2" s="1"/>
  <c r="P228" i="2"/>
  <c r="Q428" i="2"/>
  <c r="N428" i="2"/>
  <c r="L428" i="2"/>
  <c r="P427" i="2"/>
  <c r="S427" i="2" s="1"/>
  <c r="P426" i="2"/>
  <c r="S426" i="2" s="1"/>
  <c r="P425" i="2"/>
  <c r="S425" i="2" s="1"/>
  <c r="P227" i="2" l="1"/>
  <c r="P236" i="2"/>
  <c r="S57" i="2"/>
  <c r="S61" i="2" s="1"/>
  <c r="P61" i="2"/>
  <c r="S414" i="2"/>
  <c r="S424" i="2" s="1"/>
  <c r="P424" i="2"/>
  <c r="P160" i="2"/>
  <c r="S298" i="2"/>
  <c r="P298" i="2"/>
  <c r="S296" i="2"/>
  <c r="P296" i="2"/>
  <c r="S122" i="2"/>
  <c r="S123" i="2" s="1"/>
  <c r="P56" i="2"/>
  <c r="S124" i="2"/>
  <c r="S125" i="2" s="1"/>
  <c r="P65" i="2"/>
  <c r="P130" i="2"/>
  <c r="S126" i="2"/>
  <c r="S62" i="2"/>
  <c r="S65" i="2" s="1"/>
  <c r="S136" i="2"/>
  <c r="S137" i="2" s="1"/>
  <c r="P143" i="2"/>
  <c r="S138" i="2"/>
  <c r="S143" i="2" s="1"/>
  <c r="S83" i="2"/>
  <c r="P83" i="2"/>
  <c r="S222" i="2"/>
  <c r="S227" i="2" s="1"/>
  <c r="P148" i="2"/>
  <c r="S144" i="2"/>
  <c r="S148" i="2" s="1"/>
  <c r="S155" i="2"/>
  <c r="S160" i="2" s="1"/>
  <c r="P285" i="2"/>
  <c r="P287" i="2" s="1"/>
  <c r="S228" i="2"/>
  <c r="S236" i="2" s="1"/>
  <c r="S428" i="2"/>
  <c r="P428" i="2"/>
  <c r="S130" i="2" l="1"/>
  <c r="S285" i="2"/>
  <c r="S287" i="2" s="1"/>
  <c r="P181" i="2" l="1"/>
  <c r="S181" i="2" s="1"/>
  <c r="P185" i="2"/>
  <c r="S185" i="2" s="1"/>
  <c r="P31" i="2"/>
  <c r="S31" i="2" s="1"/>
  <c r="P30" i="2"/>
  <c r="S30" i="2" s="1"/>
  <c r="N28" i="2"/>
  <c r="Q28" i="2"/>
  <c r="L28" i="2"/>
  <c r="P27" i="2"/>
  <c r="S27" i="2" s="1"/>
  <c r="P26" i="2"/>
  <c r="S26" i="2" s="1"/>
  <c r="N24" i="2"/>
  <c r="Q24" i="2"/>
  <c r="L24" i="2"/>
  <c r="P23" i="2"/>
  <c r="S23" i="2" s="1"/>
  <c r="P22" i="2"/>
  <c r="S22" i="2" s="1"/>
  <c r="P25" i="2" l="1"/>
  <c r="S25" i="2" l="1"/>
  <c r="S28" i="2" s="1"/>
  <c r="P28" i="2"/>
  <c r="Q307" i="2" l="1"/>
  <c r="L307" i="2"/>
  <c r="P306" i="2"/>
  <c r="S306" i="2" s="1"/>
  <c r="P304" i="2"/>
  <c r="S304" i="2" s="1"/>
  <c r="N303" i="2"/>
  <c r="P303" i="2" s="1"/>
  <c r="Q333" i="2"/>
  <c r="L333" i="2"/>
  <c r="N332" i="2"/>
  <c r="N333" i="2" s="1"/>
  <c r="Q327" i="2"/>
  <c r="L327" i="2"/>
  <c r="N326" i="2"/>
  <c r="P326" i="2" s="1"/>
  <c r="S326" i="2" s="1"/>
  <c r="N325" i="2"/>
  <c r="P325" i="2" s="1"/>
  <c r="S325" i="2" s="1"/>
  <c r="Q319" i="2"/>
  <c r="L319" i="2"/>
  <c r="P318" i="2"/>
  <c r="N315" i="2"/>
  <c r="Q314" i="2"/>
  <c r="L314" i="2"/>
  <c r="N313" i="2"/>
  <c r="P313" i="2" s="1"/>
  <c r="N311" i="2"/>
  <c r="P311" i="2" s="1"/>
  <c r="S311" i="2" s="1"/>
  <c r="N310" i="2"/>
  <c r="P310" i="2" s="1"/>
  <c r="S310" i="2" s="1"/>
  <c r="N309" i="2"/>
  <c r="P309" i="2" s="1"/>
  <c r="S309" i="2" s="1"/>
  <c r="N308" i="2"/>
  <c r="P308" i="2" l="1"/>
  <c r="P312" i="2" s="1"/>
  <c r="N312" i="2"/>
  <c r="P315" i="2"/>
  <c r="P317" i="2" s="1"/>
  <c r="N317" i="2"/>
  <c r="P288" i="2"/>
  <c r="N327" i="2"/>
  <c r="N314" i="2"/>
  <c r="N319" i="2"/>
  <c r="S318" i="2"/>
  <c r="S319" i="2" s="1"/>
  <c r="P319" i="2"/>
  <c r="S320" i="2"/>
  <c r="S327" i="2" s="1"/>
  <c r="P327" i="2"/>
  <c r="P307" i="2"/>
  <c r="S303" i="2"/>
  <c r="S307" i="2" s="1"/>
  <c r="S313" i="2"/>
  <c r="S314" i="2" s="1"/>
  <c r="P314" i="2"/>
  <c r="P332" i="2"/>
  <c r="N307" i="2"/>
  <c r="P340" i="2"/>
  <c r="P342" i="2" s="1"/>
  <c r="Q344" i="2"/>
  <c r="L344" i="2"/>
  <c r="N47" i="2"/>
  <c r="N48" i="2" s="1"/>
  <c r="S308" i="2" l="1"/>
  <c r="S312" i="2" s="1"/>
  <c r="S315" i="2"/>
  <c r="S317" i="2" s="1"/>
  <c r="S288" i="2"/>
  <c r="S290" i="2" s="1"/>
  <c r="P290" i="2"/>
  <c r="N344" i="2"/>
  <c r="P333" i="2"/>
  <c r="S332" i="2"/>
  <c r="S333" i="2" s="1"/>
  <c r="P343" i="2"/>
  <c r="P344" i="2" s="1"/>
  <c r="S340" i="2"/>
  <c r="S342" i="2" s="1"/>
  <c r="P47" i="2"/>
  <c r="P48" i="2" s="1"/>
  <c r="S343" i="2" l="1"/>
  <c r="S344" i="2" s="1"/>
  <c r="S47" i="2"/>
  <c r="S48" i="2" s="1"/>
  <c r="N385" i="2" l="1"/>
  <c r="Q385" i="2"/>
  <c r="L385" i="2"/>
  <c r="P384" i="2"/>
  <c r="P381" i="2"/>
  <c r="S381" i="2" s="1"/>
  <c r="P379" i="2"/>
  <c r="Q378" i="2"/>
  <c r="N378" i="2"/>
  <c r="L378" i="2"/>
  <c r="P377" i="2"/>
  <c r="P378" i="2" s="1"/>
  <c r="Q209" i="2"/>
  <c r="N209" i="2"/>
  <c r="L209" i="2"/>
  <c r="P208" i="2"/>
  <c r="S208" i="2" s="1"/>
  <c r="P207" i="2"/>
  <c r="S207" i="2" s="1"/>
  <c r="P206" i="2"/>
  <c r="P383" i="2" l="1"/>
  <c r="P385" i="2"/>
  <c r="S384" i="2"/>
  <c r="S385" i="2" s="1"/>
  <c r="S379" i="2"/>
  <c r="S383" i="2" s="1"/>
  <c r="S377" i="2"/>
  <c r="S378" i="2" s="1"/>
  <c r="P209" i="2"/>
  <c r="S206" i="2"/>
  <c r="S209" i="2" s="1"/>
  <c r="Q205" i="2"/>
  <c r="N205" i="2"/>
  <c r="L205" i="2"/>
  <c r="P204" i="2"/>
  <c r="S204" i="2" s="1"/>
  <c r="P203" i="2"/>
  <c r="P131" i="2"/>
  <c r="P135" i="2" s="1"/>
  <c r="Q376" i="2"/>
  <c r="N376" i="2"/>
  <c r="L376" i="2"/>
  <c r="P375" i="2"/>
  <c r="S375" i="2" s="1"/>
  <c r="P374" i="2"/>
  <c r="S374" i="2" s="1"/>
  <c r="Q198" i="2"/>
  <c r="N198" i="2"/>
  <c r="L198" i="2"/>
  <c r="S197" i="2"/>
  <c r="P196" i="2"/>
  <c r="S196" i="2" s="1"/>
  <c r="P195" i="2"/>
  <c r="S195" i="2" s="1"/>
  <c r="Q194" i="2"/>
  <c r="N194" i="2"/>
  <c r="L194" i="2"/>
  <c r="P193" i="2"/>
  <c r="S193" i="2" s="1"/>
  <c r="P192" i="2"/>
  <c r="P205" i="2" l="1"/>
  <c r="S203" i="2"/>
  <c r="S205" i="2" s="1"/>
  <c r="S131" i="2"/>
  <c r="S135" i="2" s="1"/>
  <c r="S376" i="2"/>
  <c r="P376" i="2"/>
  <c r="S198" i="2"/>
  <c r="P198" i="2"/>
  <c r="P194" i="2"/>
  <c r="S192" i="2"/>
  <c r="S194" i="2" s="1"/>
  <c r="P369" i="2"/>
  <c r="P373" i="2" s="1"/>
  <c r="S369" i="2" l="1"/>
  <c r="S373" i="2" s="1"/>
  <c r="P361" i="2" l="1"/>
  <c r="S361" i="2" s="1"/>
  <c r="P365" i="2"/>
  <c r="S365" i="2" s="1"/>
  <c r="P364" i="2"/>
  <c r="S364" i="2" s="1"/>
  <c r="P363" i="2"/>
  <c r="S363" i="2" s="1"/>
  <c r="P360" i="2"/>
  <c r="P358" i="2"/>
  <c r="S358" i="2" s="1"/>
  <c r="P357" i="2"/>
  <c r="P40" i="2"/>
  <c r="L10" i="2"/>
  <c r="P8" i="2"/>
  <c r="S8" i="2" s="1"/>
  <c r="P359" i="2" l="1"/>
  <c r="P368" i="2"/>
  <c r="S40" i="2"/>
  <c r="S41" i="2" s="1"/>
  <c r="P41" i="2"/>
  <c r="S360" i="2"/>
  <c r="S368" i="2" s="1"/>
  <c r="S357" i="2"/>
  <c r="S359" i="2" s="1"/>
  <c r="P29" i="2" l="1"/>
  <c r="P33" i="2" s="1"/>
  <c r="P7" i="2"/>
  <c r="S7" i="2" s="1"/>
  <c r="N10" i="2"/>
  <c r="Q10" i="2"/>
  <c r="P6" i="2"/>
  <c r="S6" i="2" s="1"/>
  <c r="S29" i="2" l="1"/>
  <c r="S33" i="2" s="1"/>
  <c r="S10" i="2"/>
  <c r="P10" i="2"/>
  <c r="L248" i="2" l="1"/>
  <c r="N248" i="2"/>
  <c r="P184" i="2" l="1"/>
  <c r="S184" i="2" s="1"/>
  <c r="Q445" i="2" l="1"/>
  <c r="N445" i="2"/>
  <c r="L445" i="2"/>
  <c r="P444" i="2"/>
  <c r="S444" i="2" s="1"/>
  <c r="P443" i="2"/>
  <c r="S443" i="2" s="1"/>
  <c r="P441" i="2"/>
  <c r="S441" i="2" s="1"/>
  <c r="S445" i="2" l="1"/>
  <c r="P445" i="2"/>
  <c r="P175" i="2" l="1"/>
  <c r="S175" i="2" s="1"/>
  <c r="P430" i="2" l="1"/>
  <c r="S430" i="2" s="1"/>
  <c r="P245" i="2" l="1"/>
  <c r="S245" i="2" s="1"/>
  <c r="P247" i="2"/>
  <c r="S247" i="2" s="1"/>
  <c r="P246" i="2"/>
  <c r="P244" i="2"/>
  <c r="S244" i="2" s="1"/>
  <c r="P243" i="2"/>
  <c r="P239" i="2"/>
  <c r="S239" i="2" s="1"/>
  <c r="P238" i="2"/>
  <c r="S238" i="2" s="1"/>
  <c r="Q67" i="2"/>
  <c r="N67" i="2"/>
  <c r="L67" i="2"/>
  <c r="P66" i="2"/>
  <c r="P67" i="2" s="1"/>
  <c r="Q191" i="2"/>
  <c r="N191" i="2"/>
  <c r="L191" i="2"/>
  <c r="P190" i="2"/>
  <c r="P189" i="2"/>
  <c r="S189" i="2" s="1"/>
  <c r="P186" i="2"/>
  <c r="S186" i="2" s="1"/>
  <c r="P180" i="2"/>
  <c r="P174" i="2"/>
  <c r="S174" i="2" s="1"/>
  <c r="Q172" i="2"/>
  <c r="N172" i="2"/>
  <c r="L172" i="2"/>
  <c r="P171" i="2"/>
  <c r="S171" i="2" s="1"/>
  <c r="P170" i="2"/>
  <c r="S170" i="2" s="1"/>
  <c r="P176" i="2"/>
  <c r="S176" i="2" s="1"/>
  <c r="P173" i="2"/>
  <c r="P179" i="2" s="1"/>
  <c r="P188" i="2" l="1"/>
  <c r="P248" i="2"/>
  <c r="S243" i="2"/>
  <c r="S66" i="2"/>
  <c r="S67" i="2" s="1"/>
  <c r="P191" i="2"/>
  <c r="S190" i="2"/>
  <c r="S191" i="2" s="1"/>
  <c r="S180" i="2"/>
  <c r="S188" i="2" s="1"/>
  <c r="S172" i="2"/>
  <c r="P172" i="2"/>
  <c r="S173" i="2"/>
  <c r="S179" i="2" s="1"/>
  <c r="P162" i="2" l="1"/>
  <c r="S162" i="2" s="1"/>
  <c r="P431" i="2" l="1"/>
  <c r="S431" i="2" s="1"/>
  <c r="P432" i="2"/>
  <c r="S432" i="2" s="1"/>
  <c r="P429" i="2"/>
  <c r="Q433" i="2"/>
  <c r="N433" i="2"/>
  <c r="L433" i="2"/>
  <c r="P433" i="2" l="1"/>
  <c r="S429" i="2"/>
  <c r="S433" i="2" l="1"/>
  <c r="P21" i="2" l="1"/>
  <c r="P24" i="2" s="1"/>
  <c r="S21" i="2" l="1"/>
  <c r="S24" i="2" s="1"/>
  <c r="P240" i="2" l="1"/>
  <c r="S240" i="2" s="1"/>
  <c r="P237" i="2"/>
  <c r="S237" i="2" l="1"/>
  <c r="S242" i="2" s="1"/>
  <c r="P242" i="2"/>
  <c r="P168" i="2"/>
  <c r="S168" i="2" s="1"/>
  <c r="P167" i="2"/>
  <c r="P169" i="2" l="1"/>
  <c r="S167" i="2"/>
  <c r="S169" i="2" s="1"/>
  <c r="P398" i="2" l="1"/>
  <c r="S398" i="2" s="1"/>
  <c r="Q402" i="2"/>
  <c r="N402" i="2"/>
  <c r="L402" i="2"/>
  <c r="P401" i="2"/>
  <c r="S401" i="2" s="1"/>
  <c r="P399" i="2"/>
  <c r="S399" i="2" s="1"/>
  <c r="P397" i="2"/>
  <c r="S397" i="2" s="1"/>
  <c r="Q166" i="2"/>
  <c r="N166" i="2"/>
  <c r="L166" i="2"/>
  <c r="P165" i="2"/>
  <c r="S165" i="2" s="1"/>
  <c r="P164" i="2"/>
  <c r="S164" i="2" s="1"/>
  <c r="P163" i="2"/>
  <c r="S163" i="2" s="1"/>
  <c r="P161" i="2"/>
  <c r="S402" i="2" l="1"/>
  <c r="P402" i="2"/>
  <c r="P166" i="2"/>
  <c r="S161" i="2"/>
  <c r="S166" i="2" s="1"/>
  <c r="Q248" i="2" l="1"/>
  <c r="S246" i="2"/>
  <c r="S248" i="2" s="1"/>
</calcChain>
</file>

<file path=xl/sharedStrings.xml><?xml version="1.0" encoding="utf-8"?>
<sst xmlns="http://schemas.openxmlformats.org/spreadsheetml/2006/main" count="2396" uniqueCount="597">
  <si>
    <t>ODOT</t>
  </si>
  <si>
    <t>Phase</t>
  </si>
  <si>
    <t>PE</t>
  </si>
  <si>
    <t>MTIP ID #</t>
  </si>
  <si>
    <t>Project Description</t>
  </si>
  <si>
    <t>Air Quality Status</t>
  </si>
  <si>
    <t/>
  </si>
  <si>
    <t>Total Fed+ Req Match</t>
  </si>
  <si>
    <t>Total All Sources</t>
  </si>
  <si>
    <t>$</t>
  </si>
  <si>
    <t xml:space="preserve">Source </t>
  </si>
  <si>
    <t>Source</t>
  </si>
  <si>
    <t>LTD</t>
  </si>
  <si>
    <t>OT</t>
  </si>
  <si>
    <t>LCOG</t>
  </si>
  <si>
    <t>PL</t>
  </si>
  <si>
    <t>Springfield</t>
  </si>
  <si>
    <t>Lane County</t>
  </si>
  <si>
    <t>Lane Co.</t>
  </si>
  <si>
    <t>Eugene</t>
  </si>
  <si>
    <t>EXEMPT / Other-Planning and Technical Studies</t>
  </si>
  <si>
    <t>CN</t>
  </si>
  <si>
    <t>Coburg</t>
  </si>
  <si>
    <t>RW</t>
  </si>
  <si>
    <t>UR</t>
  </si>
  <si>
    <t>EXEMPT / Air Quality-Continuation of ride-sharing and van-pooling promotion activities at current levels</t>
  </si>
  <si>
    <t>EXEMPT / Mass Transit-Operating assistance to transit agencies</t>
  </si>
  <si>
    <t>EXEMPT / Mass Transit - Purchase of operating equipment for vehicles</t>
  </si>
  <si>
    <t>Phase Status</t>
  </si>
  <si>
    <t>Approved</t>
  </si>
  <si>
    <t>EXEMPT / Air Quality - Bicycle and Pedestrian facilities</t>
  </si>
  <si>
    <t>Project Name</t>
  </si>
  <si>
    <t>EXEMPT / Safety - Pavement resurfacing and/or rehabilitation</t>
  </si>
  <si>
    <t>Two-way protected bike lane with painted buffers on west side of High Street between 19th and 6th Ave includes dedicated bicycle signals at 18th, 13th, 11th, 10th, 8th, 7th, 6th Avenues, and Broadway.</t>
  </si>
  <si>
    <t>High Street protected bikeway (Eugene)</t>
  </si>
  <si>
    <t>TOTAL</t>
  </si>
  <si>
    <t>Work Type</t>
  </si>
  <si>
    <t>S</t>
  </si>
  <si>
    <t>S. 28th Street dust mitigation (Springfield)</t>
  </si>
  <si>
    <t>BP</t>
  </si>
  <si>
    <t>Howard Elementary &amp; Colin Kelly MS traffic congestion mitig</t>
  </si>
  <si>
    <t>CM</t>
  </si>
  <si>
    <t>M</t>
  </si>
  <si>
    <t>O</t>
  </si>
  <si>
    <t>BR</t>
  </si>
  <si>
    <t>OR569 over Union Pacific Railroad and NW Expressway (Eugene)</t>
  </si>
  <si>
    <t>TC</t>
  </si>
  <si>
    <t>STIP Key</t>
  </si>
  <si>
    <t>TD</t>
  </si>
  <si>
    <t>RTP Project Number / Ref.</t>
  </si>
  <si>
    <t>Federal Funding</t>
  </si>
  <si>
    <t>Federal Req. Match</t>
  </si>
  <si>
    <t>Other Funding</t>
  </si>
  <si>
    <t>CLMPO</t>
  </si>
  <si>
    <t>Central Lane MPO</t>
  </si>
  <si>
    <t>Lane Transit District</t>
  </si>
  <si>
    <t>Oregon DOT</t>
  </si>
  <si>
    <t>OR569: Green Hill Rd. - Coburg Rd. (Eugene)</t>
  </si>
  <si>
    <t>OR126B at 54th St. (Springfield)</t>
  </si>
  <si>
    <t>8th Avenue streetscape and bikeway</t>
  </si>
  <si>
    <t>rev.</t>
  </si>
  <si>
    <t>Household travel and activity survey</t>
  </si>
  <si>
    <t>Maxwell Road and Prairie Road (Eugene)</t>
  </si>
  <si>
    <t>Au 101118</t>
  </si>
  <si>
    <t>Au 101818</t>
  </si>
  <si>
    <t>Au 081018</t>
  </si>
  <si>
    <t>Gilham Road: Ayers Road to Mirror Pond Way</t>
  </si>
  <si>
    <t>Bridge #06648: Cleaning, preparation and spot paint; concrete overlay and other repairs per inspection report. Bridge #40056: Deck sealing, crack repairs to girder top/deck interface, epoxy injection cracks, repair spalling. Perform seismic analysis and preliminary design for seismic strengthening on bridges #06648, 40056 and 07214A.</t>
  </si>
  <si>
    <t>Pending</t>
  </si>
  <si>
    <t>City of Springfield signal enhancements (local roads)</t>
  </si>
  <si>
    <t>Au 061819</t>
  </si>
  <si>
    <t>EXEMPT / Safety - Projects that correct, improve, or eliminate a hazardous location or feature.</t>
  </si>
  <si>
    <t>Au 072619</t>
  </si>
  <si>
    <t>Au 091119</t>
  </si>
  <si>
    <t>Au 060519</t>
  </si>
  <si>
    <t>Au 110519</t>
  </si>
  <si>
    <t>TBD</t>
  </si>
  <si>
    <t>HSIP ZS30</t>
  </si>
  <si>
    <t>NHPP Z001</t>
  </si>
  <si>
    <t>HSIP ZS32</t>
  </si>
  <si>
    <t>Repave the road to create a smoother driving surface and extend its useful life.</t>
  </si>
  <si>
    <t>CMAQ Z400</t>
  </si>
  <si>
    <t>CMAQ Z401</t>
  </si>
  <si>
    <t>STBG Z230</t>
  </si>
  <si>
    <t>Install signal enhancements to various traffic signals to increase traffic flow.</t>
  </si>
  <si>
    <t>Funding used for preventative maintenance projects to extend useful life of current facilities</t>
  </si>
  <si>
    <t>I-105: Willamette R - Pacific Hwy.</t>
  </si>
  <si>
    <t>PR</t>
  </si>
  <si>
    <t>BR PR A</t>
  </si>
  <si>
    <t>Chambers St.: 2nd Ave. - 28th Ave. (Eugene)</t>
  </si>
  <si>
    <t>OR99W: Theona Dr. (Eugene)</t>
  </si>
  <si>
    <t>Increase driver safety by constructing improvements to increase the intersection sight distance</t>
  </si>
  <si>
    <t>Lincoln St: 5th Ave. - 13th Ave. (Eugene)</t>
  </si>
  <si>
    <t>City of Eugene Signal Improvements (2024)</t>
  </si>
  <si>
    <t>Martin Luther King Jr. Blvd: Centennial Lp. - Garden Way (Eugene)</t>
  </si>
  <si>
    <t>EXEMPT / Activities which do not involve or lead directly to construction</t>
  </si>
  <si>
    <t>Design for future construction project to determine if the bridge needs to have the driving surface repaired or if it needs to be replaced.</t>
  </si>
  <si>
    <t>City of Springfield signal enhancements (state highways)</t>
  </si>
  <si>
    <t>T</t>
  </si>
  <si>
    <t>STBG Z240</t>
  </si>
  <si>
    <t>PL Z450</t>
  </si>
  <si>
    <t>TA Z301</t>
  </si>
  <si>
    <t>EXEMPT / Air Quality - Bicycle and pedestrian facilities</t>
  </si>
  <si>
    <t>Perf. Meas.</t>
  </si>
  <si>
    <t>C</t>
  </si>
  <si>
    <t>S, C</t>
  </si>
  <si>
    <t>P, N</t>
  </si>
  <si>
    <t>S, T</t>
  </si>
  <si>
    <t>P</t>
  </si>
  <si>
    <t>FFY</t>
  </si>
  <si>
    <t>--</t>
  </si>
  <si>
    <t>General formula funds to be used for projects at LTD's discretion. This program supports transportation services planned, designed, and carried out to meet the special transportation needs of seniors and individuals with disabilities</t>
  </si>
  <si>
    <t xml:space="preserve">General formula funds to be used for projects at LTD's discretion. Funding to replace, rehabilitate and purchase buses and related equipment and to construct bus-related facilities. </t>
  </si>
  <si>
    <t xml:space="preserve">LTD associated capital maintenance </t>
  </si>
  <si>
    <t>Systems synchronization upgrades - LTD</t>
  </si>
  <si>
    <t>Fare management system - LTD</t>
  </si>
  <si>
    <t>Replace energy storage systems on hybrid buses</t>
  </si>
  <si>
    <t>Information technology systems upgrade - LTD</t>
  </si>
  <si>
    <t>Replacement of LTD's administrative information technology systems</t>
  </si>
  <si>
    <t>Replacement of vehicles that have met their useful life</t>
  </si>
  <si>
    <t>Preventive maintenance (LTD)</t>
  </si>
  <si>
    <t>Energy storage system replacement - LTD</t>
  </si>
  <si>
    <t>EXEMPT / Mass Transit-Purchase of new buses and rail cars to replace existing vehicles</t>
  </si>
  <si>
    <t>OR126B: Westbound Springfield (Willamette River) Bridge</t>
  </si>
  <si>
    <t>Transportation Alternatives - Urban (TAP-U) funding for the Eugene TMA to use on projects to be determined through their project selection process. Includes 2022, 2023, and 2024 funding.</t>
  </si>
  <si>
    <t>Surface Transportation Block Grant Program-Urban (STBG-U) funding for the Eugene TMA to use on projects to be determined through their project selection process.  Comprised of funding from FY22, 23 and 24 allocations.</t>
  </si>
  <si>
    <r>
      <t xml:space="preserve">Seismic strengthening of bridges in the event of a seismic event. </t>
    </r>
    <r>
      <rPr>
        <i/>
        <sz val="10"/>
        <rFont val="Calibri"/>
        <family val="2"/>
        <scheme val="minor"/>
      </rPr>
      <t>br# 40040 &amp; 39C184</t>
    </r>
  </si>
  <si>
    <t>FFY 2021 - 2024 MTIP Project List for Central Lane MPO</t>
  </si>
  <si>
    <t>ACP0 Z230</t>
  </si>
  <si>
    <t>Coburg Rd and Game Farm Rd</t>
  </si>
  <si>
    <t>LTD frequent transit network (2022)</t>
  </si>
  <si>
    <t>Central city corridor preservation</t>
  </si>
  <si>
    <t>Regional safety analysis &amp; programming</t>
  </si>
  <si>
    <t>Safe Routes to School coordinator support</t>
  </si>
  <si>
    <t>UO</t>
  </si>
  <si>
    <t>T, C</t>
  </si>
  <si>
    <t>EXEMPT / Other - Activity not leading directly to construction</t>
  </si>
  <si>
    <t>Regional safe routes to school (CLMPO)</t>
  </si>
  <si>
    <t>Central Lane MPO's non-infrastructure regional safe routes to school program to encourage biking and walking to and from school</t>
  </si>
  <si>
    <t>Electric Bus Fleet Procurement - LTD</t>
  </si>
  <si>
    <t>Purchase of all-electric buses and associated infrastructure to replace older, aging vehicles in fleet</t>
  </si>
  <si>
    <t>Extend West Bank shared-use Path north from Hunsaker St to Admirals St, adding sidewalk to Admiral St and enhanced crosswalks at River Loop 1  and Wilkes Drive crossings.</t>
  </si>
  <si>
    <t>Intersection improvements including adding a bicycle-only signal phase, replacing ADA ramps, and striping improvements to promote safer travel for all modes</t>
  </si>
  <si>
    <t>Individualized marketing to reduce drive-alone trips and increase biking, walking, public transit and other transportation options focusing on people new to the community</t>
  </si>
  <si>
    <t>Expanding efforts of the Safe Lane Coalition including coalition coordination; safety data analysis; programming, educational marketing and outreach; temporary safety installations. To improve transportation safety</t>
  </si>
  <si>
    <t>Analysis of safety conditions and identification of design improvements at various high crash intersections in City of Eugene, to inform future safety projects.</t>
  </si>
  <si>
    <t>Support for regional Safe Routes to School coordinator to promote use of safe active modes of transportation to and from school.</t>
  </si>
  <si>
    <t>S,C</t>
  </si>
  <si>
    <t>HIP Z905</t>
  </si>
  <si>
    <t>Diamond Express Vehicle Replacement (LTD)</t>
  </si>
  <si>
    <t>CMAQ (Oakr)</t>
  </si>
  <si>
    <t xml:space="preserve">The LTD Technology Innovation Project (Novus) will eliminate barriers to transportation to improve health outcomes and decrease health disparities experienced by disadvantaged communities.  </t>
  </si>
  <si>
    <t>LTD G Fund</t>
  </si>
  <si>
    <t>LTD van pool contracting</t>
  </si>
  <si>
    <t>Capital cost of contracting for van pool</t>
  </si>
  <si>
    <t>Install pedestrian activated flashing light at Maxwell Rd and N Park Ave and install new sidewalks on east side of N Park Ave between Maxwell Rd and Howard Ave (Lane County &amp; City of Eugene) to reduce congestion and improve air quality.</t>
  </si>
  <si>
    <t>SFLP</t>
  </si>
  <si>
    <t>Mill Street: S. A Street to Centennial Boulevard (Springfield)</t>
  </si>
  <si>
    <t>S. 32nd St at Virginia Ave (Springfield)</t>
  </si>
  <si>
    <t>STBG (Z230)</t>
  </si>
  <si>
    <t>Oakr/LTD</t>
  </si>
  <si>
    <t>Amazon Creek Bridge at Bailey Hill Rd (Eugene)</t>
  </si>
  <si>
    <t>OR225: OR126 – end of City juris. (Springfield)</t>
  </si>
  <si>
    <t>Bicycle Hub (Coburg)</t>
  </si>
  <si>
    <r>
      <t xml:space="preserve">Design and construct a bicycle hub including charging infrastructure, fix it station, lockers and picnic table, to promote transportation options. </t>
    </r>
    <r>
      <rPr>
        <i/>
        <sz val="10"/>
        <rFont val="Calibri"/>
        <family val="2"/>
        <scheme val="minor"/>
      </rPr>
      <t>Split from K22338</t>
    </r>
  </si>
  <si>
    <t>Bailey Hill Rd at Bertelsen Rd (Eugene)</t>
  </si>
  <si>
    <t>Canceled</t>
  </si>
  <si>
    <t>Oregon household activity survey</t>
  </si>
  <si>
    <t>ACP0 (Z240)</t>
  </si>
  <si>
    <r>
      <t xml:space="preserve">The household travel survey data is an building block for Oregon’s travel models, providing details about travel behavior that is lacking in other data sources. This survey is done every ten years to match up to the US census. </t>
    </r>
    <r>
      <rPr>
        <i/>
        <sz val="10"/>
        <rFont val="Calibri"/>
        <family val="2"/>
        <scheme val="minor"/>
      </rPr>
      <t>statewide project, LCOG administering on behalf of OMPOC</t>
    </r>
  </si>
  <si>
    <t>Make signal enhancements on various signals on state highways and add illumination at the intersection of OR126 and 52nd Street for increased safety.</t>
  </si>
  <si>
    <t>S080</t>
  </si>
  <si>
    <t>Funding for the replacement of vehicles that have met their useful life, related equipment and charging facilities. (Funds are FTA 5339).</t>
  </si>
  <si>
    <t>Berkeley Park Path (Eugene)</t>
  </si>
  <si>
    <t>Draft 24-27</t>
  </si>
  <si>
    <t>Au 050120</t>
  </si>
  <si>
    <t>River Rd at Irving Rd (city of Eugene)</t>
  </si>
  <si>
    <t>Upgrade signal hardware. Add left turn lanes on Irving Road approaches. Install urban green bike lanes on River Road at the intersection.</t>
  </si>
  <si>
    <t>S, BP</t>
  </si>
  <si>
    <t>Au 091218</t>
  </si>
  <si>
    <t>Au 111720</t>
  </si>
  <si>
    <t>Eugene enhanced walking network</t>
  </si>
  <si>
    <t>Enhanced pedestrian crossings and sidewalk infill at various locations.</t>
  </si>
  <si>
    <t>Au 112918</t>
  </si>
  <si>
    <t>LTD frequent transit network (2020)</t>
  </si>
  <si>
    <t>LTD frequent transit network (2021)</t>
  </si>
  <si>
    <t>Various safety and amenity improvements to the frequent transit network including shelter or station improvements, transit signal priority, wayfinding signage, bicycle lockers, ADA improvements, enhanced lighting, and other improvements that will facilitate connections, improve safety, or allow for strategic investment.</t>
  </si>
  <si>
    <t>5339 BFF0</t>
  </si>
  <si>
    <t>EXEMPT / Mass Transit - Purchase of office, shop, and operating equipment for existing vehicles</t>
  </si>
  <si>
    <t>OR99W: 1st Ave - Enid Rd</t>
  </si>
  <si>
    <t>Repave the road to create a smoother driving surface and extent its useful life.</t>
  </si>
  <si>
    <t>ACP0 Z240</t>
  </si>
  <si>
    <t>Au 061721</t>
  </si>
  <si>
    <t>Au 091621</t>
  </si>
  <si>
    <t>Au 091021</t>
  </si>
  <si>
    <t>Au 081121</t>
  </si>
  <si>
    <t>ACP0 (Z24E)</t>
  </si>
  <si>
    <t>Au 052721</t>
  </si>
  <si>
    <t>Au 022121</t>
  </si>
  <si>
    <t>Large Employer Trip Reduction (Eugene)</t>
  </si>
  <si>
    <t>Business focused pilot Transportation Demand Management project to reduce drive-alone vehicle trips to large regional employers</t>
  </si>
  <si>
    <t>Vision Zero intersection study (Eugene)</t>
  </si>
  <si>
    <t>Division Ave intersection efficiencies (Eugene)</t>
  </si>
  <si>
    <r>
      <t xml:space="preserve">Construct protected two-way cycle-track; add bicycle specific signal heads and phasing to existing traffic signals various other intersection improvements to increase safety of motorists, cyclists and pedestrians </t>
    </r>
    <r>
      <rPr>
        <i/>
        <sz val="10"/>
        <rFont val="Calibri"/>
        <family val="2"/>
        <scheme val="minor"/>
      </rPr>
      <t>*ARTS</t>
    </r>
  </si>
  <si>
    <t>SmartTrips new movers and mobility options (Eugene)</t>
  </si>
  <si>
    <t>18th Ave at Hilyard St (Eugene)</t>
  </si>
  <si>
    <t>Oakway Rd protected bike lanes (Eugene)</t>
  </si>
  <si>
    <t>West Bank Path extension (Eugene)</t>
  </si>
  <si>
    <t>Coburg Rd: Ferry St RR bridge to Willamette R bridge (Eugene)</t>
  </si>
  <si>
    <r>
      <t xml:space="preserve">Seismic strengthening of Ferry Street Bridge on Coburg Road in the event of a seismic event. Bridge #06648 </t>
    </r>
    <r>
      <rPr>
        <i/>
        <sz val="10"/>
        <rFont val="Calibri"/>
        <family val="2"/>
        <scheme val="minor"/>
      </rPr>
      <t>*canceled 3/21 and funds used for K22405</t>
    </r>
  </si>
  <si>
    <t>Ferry Street Bridge (Eugene)</t>
  </si>
  <si>
    <t>Au 070721</t>
  </si>
  <si>
    <t>Provide continuous walking route from River Road neighborhood and Bethel neighborhood, includes ADA access ramps, pedestrian countdown timers and APS, sidewalks, and crosswalks.</t>
  </si>
  <si>
    <t>Chambers St seismic bridge retrofits (Eugene)</t>
  </si>
  <si>
    <t>Au 050521</t>
  </si>
  <si>
    <r>
      <t xml:space="preserve">Various improvements to include upgraded and increased lighting along corridor and intersections to increase safety </t>
    </r>
    <r>
      <rPr>
        <i/>
        <sz val="10"/>
        <rFont val="Calibri"/>
        <family val="2"/>
        <scheme val="minor"/>
      </rPr>
      <t>*ARTS</t>
    </r>
  </si>
  <si>
    <r>
      <t xml:space="preserve">Construct a roundabout with enhanced bicycle and pedestrian facilities to increase vehicle and pedestrian safety </t>
    </r>
    <r>
      <rPr>
        <i/>
        <sz val="10"/>
        <rFont val="Calibri"/>
        <family val="2"/>
        <scheme val="minor"/>
      </rPr>
      <t>*ARTS</t>
    </r>
  </si>
  <si>
    <r>
      <t xml:space="preserve">Reconfigure roadway to include; bus and turn lanes, rectangular rapid flash beacons; additional lighting at intersections and along the corridor; and leading pedestrian interval signal timing to improve driver and pedestrian safety </t>
    </r>
    <r>
      <rPr>
        <i/>
        <sz val="10"/>
        <rFont val="Calibri"/>
        <family val="2"/>
        <scheme val="minor"/>
      </rPr>
      <t>*ARTS</t>
    </r>
  </si>
  <si>
    <t>Au 090821</t>
  </si>
  <si>
    <r>
      <t xml:space="preserve">Upgrade traffic signals at intersections to improve traffic flow and vehicle safety </t>
    </r>
    <r>
      <rPr>
        <i/>
        <sz val="10"/>
        <rFont val="Calibri"/>
        <family val="2"/>
        <scheme val="minor"/>
      </rPr>
      <t>*ARTS</t>
    </r>
  </si>
  <si>
    <t>Au 052621</t>
  </si>
  <si>
    <t>Laura St upgrade (Springfield)</t>
  </si>
  <si>
    <t>Electric Bus Replacement - Lane Transit District</t>
  </si>
  <si>
    <t>Bus replacement 2022 - LTD</t>
  </si>
  <si>
    <t>Au 040921</t>
  </si>
  <si>
    <t>Service connects Oakridge and Westfir communities to the Eugene/Springfield metro area, and Amtrak. Current vehicle has failed and back-up vehicle is nearing its useful life</t>
  </si>
  <si>
    <t>Au 072121</t>
  </si>
  <si>
    <t>Replacement of major bus components using 5307 funds</t>
  </si>
  <si>
    <t>Upgrade security surveillance at Lane Transit District (LTD) facilities.</t>
  </si>
  <si>
    <t>Au 112220</t>
  </si>
  <si>
    <t>Au 070621</t>
  </si>
  <si>
    <t>LTD Technology Innovation Project (Mobility For All, FFY21)</t>
  </si>
  <si>
    <t>NHPP Z0E1</t>
  </si>
  <si>
    <t>Au 080118</t>
  </si>
  <si>
    <t>Au 110220</t>
  </si>
  <si>
    <t>Au 090921</t>
  </si>
  <si>
    <t>Au 080921</t>
  </si>
  <si>
    <t>Au 041520</t>
  </si>
  <si>
    <t>Au 010521</t>
  </si>
  <si>
    <t>Au 041918</t>
  </si>
  <si>
    <t>Au 051320</t>
  </si>
  <si>
    <t>Au 091321</t>
  </si>
  <si>
    <t>Au 083019</t>
  </si>
  <si>
    <t>Walking and biking network improvements (Springfield)</t>
  </si>
  <si>
    <t>Au 091520</t>
  </si>
  <si>
    <t>Design and construct a flashing light crossing with a pedestrian refuge island on the southern leg of the intersection; add curb extensions on Virginia Ave</t>
  </si>
  <si>
    <t>Au 073021</t>
  </si>
  <si>
    <t>upgrade to synchronize CAD AVL and security systems on buses and facilities</t>
  </si>
  <si>
    <t>EXEMPT / Safety - Highway Safety Improvement Program implementation</t>
  </si>
  <si>
    <t>EXEMPT / Safety - Projects that correct, improve, or eliminate a hazardous location or feature. (IAC conf 11/3/21)</t>
  </si>
  <si>
    <t>EXEMPT / Safety - Projects that correct, improve, or eliminate a hazardous location or feature; Air Quality - Bicycle and pedestrian facilities (IAC conf 11/3/21)</t>
  </si>
  <si>
    <t>EXEMPT / Safety - Projects that correct, improve, or eliminate a hazardous location or feature (IAC conf 11/3/21)</t>
  </si>
  <si>
    <t>EXEMPT / Safety - Pavement resurfacing and/or rehabilitation (IAC conf 11/3/21)</t>
  </si>
  <si>
    <t>EXEMPT / Mass Transit - Purchase of operating equipment for vehicles (IAC conf 4/26/20)</t>
  </si>
  <si>
    <t>EXEMPT / Mass Transit - Purchase of office, shop, and operating equipment for existing facilities (IAC conf 4/26/21)</t>
  </si>
  <si>
    <t>EXEMPT / Other-Planning and Technical Studies (IAC 4/26/20)</t>
  </si>
  <si>
    <t>EXEMPT / Safety - Projects that correct, improve, or eliminate a hazardous location or feature; Air Quality - Bicycle and pedestrian facilities (IAC conf 4/26/20)</t>
  </si>
  <si>
    <t>EXEMPT / Safety - Highway Safety Improvement Program implementation (IAC conf 4/26/20)</t>
  </si>
  <si>
    <t>EXEMPT / Safety - Pavement resurfacing and/or rehabilitation; Air Quality - Bicycle and pedestrian facilities (IAC conf 4/26/20)</t>
  </si>
  <si>
    <t>EXEMPT / Safety - Projects that correct, improve, or eliminate a hazardous location or feature (IAC conf 4/26/20)</t>
  </si>
  <si>
    <t>EXEMPT / Safety - Highway Safety Improvement Program implementation; Air Quality - Bicycle and Pedestrian facilities (IAC conf 4/26/20)</t>
  </si>
  <si>
    <t>EXEMPT / Safety - Pavement resurfacing and/or rehabilitation (IAC conf 4/26/20)</t>
  </si>
  <si>
    <t>EXEMPT / Pavement resurfacing and/or rehabilitation; Safety - shoulder improvements (IAC conf 4/26/20)</t>
  </si>
  <si>
    <t>EXEMPT / Air Quality - Bicycle and Pedestrian facilities (IAC conf 10/15/21)</t>
  </si>
  <si>
    <t>EXEMPT / Safety - Pavement resurfacing and/or rehabilitation (IAC conf 10/15/21)</t>
  </si>
  <si>
    <t>EXEMPT / Air Quality-Continuation of ride-sharing and van-pooling promotion activities at current levels (IAC conf 4/26/20)</t>
  </si>
  <si>
    <t>EXEMPT / Other-Planning and Technical Studies (IAC conf 4/26/20)</t>
  </si>
  <si>
    <t>EXEMPT / Activities which do not involve or lead directly to construction (IAC conf 4/26/20)</t>
  </si>
  <si>
    <t>EXEMPT / Air Quality - Bicycle and Pedestrian facilities (IAC conf 4/26/20)</t>
  </si>
  <si>
    <t>Au 090919</t>
  </si>
  <si>
    <t>Paving, median barrier, ADA upgrades, rail and deck strengthening at Prairie Rd bridge structure, bus pullout at Green Hill Rd. Install cameras and traffic sensors at various locations in Eugene to increase efficiency, safety and reduce maintenance costs. Replace bridge rail system on brige over Union Pacific Railroad and NW Expressway and overlay the bridge driving surface to preserve the bridge structure.</t>
  </si>
  <si>
    <t>Au 112321</t>
  </si>
  <si>
    <t>EXEMPT / Mass Transit - Purchase of office, shop, and operating equipment for existing facilities (IAC conf 4/26/20)</t>
  </si>
  <si>
    <t>EXEMPT / Safety - projects that correct, improve or eliminate hazards; Pavement resurfacing and/or rehabilitation (IAC conf 4/26/20)</t>
  </si>
  <si>
    <t>EXEMPT / Mass Transit - Reconstruction or renovation of transit buildings and structures</t>
  </si>
  <si>
    <t>EXEMPT / Safety - projects that correct, improve or eliminate hazards (IAC conf 4/26/20)</t>
  </si>
  <si>
    <t>EXEMPT / Safety - Highway Safety Improvement Program implementation (ODOT prepared hot spot analysis due to adding left turn lanes, IAC concurred 7/28/21 not a project of local AQ concern)</t>
  </si>
  <si>
    <t>EXEMPT / Safety - Pavement resurfacing and/or rehabilitation (IAC conf 12/9/21)</t>
  </si>
  <si>
    <t>Au 091921</t>
  </si>
  <si>
    <t>Design and build pavement and sidewalk improvements to extend useful life and improve pedestrian safety. Constructing between Ayers Road and Don Juan Avenue.</t>
  </si>
  <si>
    <t>ACP0 HB17</t>
  </si>
  <si>
    <t>HB17 S070</t>
  </si>
  <si>
    <t>EXEMPT – Safety: traffic control devices; projects that correct, improve, or eliminate a hazardous location or feature</t>
  </si>
  <si>
    <t>East trail 3 phase 2</t>
  </si>
  <si>
    <t>RTP Z940</t>
  </si>
  <si>
    <t>Buford/Pisg.</t>
  </si>
  <si>
    <t>SFLP S060</t>
  </si>
  <si>
    <t>LTD Comprehensive Operations Analysis 5307 (FFY22)</t>
  </si>
  <si>
    <t>Comprehensive Operations Analysis (COA) that will examine LTD’s mobility services to make LTD’s transit services more efficient.</t>
  </si>
  <si>
    <t>Replace existing bus wash equipment at Lane Transit District's Glenwood facility (3500 E 17th Ave. Springfield) with new system to improve efficiency, reduce water usage and provide employees with a reliable system. Funded using FTA Section 5307 funds.</t>
  </si>
  <si>
    <t>LTD bus wash replacement 5307 (Springfield)</t>
  </si>
  <si>
    <t>LTD financial management system upgrade (2022)</t>
  </si>
  <si>
    <t>Upgrade Lane Transit District's Financial Management System with new comprehensive financial management system to improve fiscal efficiency and staff productivity, as well as internal accountability. Funded using FTA Section 5307 funds.</t>
  </si>
  <si>
    <t>LTD Eugene Station modernization 5307 (Eugene)</t>
  </si>
  <si>
    <t>LTD Op. Comm. Control Ctr expansion 5307 (Springfield)</t>
  </si>
  <si>
    <t>Au 020322</t>
  </si>
  <si>
    <t>HIP Z910</t>
  </si>
  <si>
    <t>Upgrade Laura Street (MP 0.14 to MP 0.39) to urban standards to create a road that provides safe facilities for all users, avoid further costly pavement treatments, and facilitate the transfer of facility from Lane County to city of Springfield. Upgrade includes sidewalks, curbs, storm water treatment and bike lanes.</t>
  </si>
  <si>
    <t>4 step travel model technical assistance</t>
  </si>
  <si>
    <t>RTP Goal 7</t>
  </si>
  <si>
    <t>MPO appr</t>
  </si>
  <si>
    <t>LCOG Transportation Options FFY22 - FFY24</t>
  </si>
  <si>
    <t>Lane Council of Governments (LCOG) funding to promote and encourage the use of alternative transportation options during federal fiscal years 2022, 2023 and 2024.</t>
  </si>
  <si>
    <t>5310 (20-21)</t>
  </si>
  <si>
    <t>CRRSAA5310</t>
  </si>
  <si>
    <t>ARPA5310</t>
  </si>
  <si>
    <t>5310 (22-24)</t>
  </si>
  <si>
    <t>OR528: Jurisdictional transfer (Springfield)</t>
  </si>
  <si>
    <t>City of Springfield receives OR528 from the State in return for a payment of $12M in FY2023, to be used for 42nd Street and other highway improvements and operations.</t>
  </si>
  <si>
    <t>S070 HB2017</t>
  </si>
  <si>
    <t>STBG Z24E</t>
  </si>
  <si>
    <t>CQ25 Z400</t>
  </si>
  <si>
    <t>CQ24 Z400</t>
  </si>
  <si>
    <t>ST25 Z230</t>
  </si>
  <si>
    <t>Upgrade and replace the petroleum fuel system which has met its useful life at Lane Transit District's Glenwood facility to maintain good working condition of this asset.</t>
  </si>
  <si>
    <r>
      <t xml:space="preserve">Congestion Mitigation and Air Quality improvements program (CMAQ) funding, projects to be determined through CLMPO project selection process. </t>
    </r>
    <r>
      <rPr>
        <i/>
        <sz val="10"/>
        <rFont val="Calibri"/>
        <family val="2"/>
        <scheme val="minor"/>
      </rPr>
      <t>*$329,822.96 CMAQ added March 2022 from canceled K21171</t>
    </r>
  </si>
  <si>
    <t>RAISE</t>
  </si>
  <si>
    <t>Eug/Spr</t>
  </si>
  <si>
    <t>LTD Zero Emission Bus Replacement (2023)</t>
  </si>
  <si>
    <t>Replace diesel buses that have met their useful life with zero-emission buses to improve safety and reliability of transit service.</t>
  </si>
  <si>
    <t>CPF CSD0</t>
  </si>
  <si>
    <t>BBF0 5339b</t>
  </si>
  <si>
    <t>NA</t>
  </si>
  <si>
    <t>Bike Share Planning and Operations 2022 (Eugene)</t>
  </si>
  <si>
    <t>Funding to support PeaceHealth Rides (bike share) program for 2022 and 2023; enable planning for future bike share system expansion, increase outreach, and identify additional bike share partners to provide and promote transportation options and reduce greenhouse gas emissions.</t>
  </si>
  <si>
    <t>The Franklin Boulevard Transformation project will provide a multi-modal complete street across both cities of Eugene and Springfield to better serve the facility's users. Work includes repaving the street, reduce travel lanes, construct bikeways on both sides of the street, construct a dedicated bus lane, add roundabouts to key intersections, and reconstruct sidewalks and sidewalk access ramps. The project will also include traffic signal work at select intersections, lighting, stormwater facilities, and landscaping.</t>
  </si>
  <si>
    <t>LTD Glenwood Petroleum Fuel System Updates 5307 (2022)</t>
  </si>
  <si>
    <t>Reconstruct roadway, move curbs, widen sidewalks, install protected bike lanes relocate street tree zone, convert 8th Ave to two-way street</t>
  </si>
  <si>
    <t>ACP0 (Z001)</t>
  </si>
  <si>
    <t>Pavement resurfacing to repair rutting and wear, and restore smoothness on multiple bridges to extend useful life.</t>
  </si>
  <si>
    <t>Oregon Transportation Network - LTD FFY22</t>
  </si>
  <si>
    <t>Urbanized public transit capital funding for Federal fiscal year 2022. Funds will be transferred to FTA for delivery. Projects and programs to be determined based on funding requirements.</t>
  </si>
  <si>
    <t>Oregon Transportation Network - LTD FFY23</t>
  </si>
  <si>
    <t>Urbanized public transit capital funding for Federal fiscal year 2023. Funds will be transferred to FTA for delivery. Projects and programs to be determined based on funding requirements</t>
  </si>
  <si>
    <t>Urbanized public transit capital funding for Federal fiscal year 2024. Funds will be transferred to FTA for delivery. Projects and programs to be determined based on funding requirements.</t>
  </si>
  <si>
    <t>Oregon Transportation Network - LTD FFY24</t>
  </si>
  <si>
    <t>HSIP YS30</t>
  </si>
  <si>
    <t>HSIP YS32</t>
  </si>
  <si>
    <t>Addressing highest need locations for filling gaps in the walking and biking networks and near schools in Springfield to complete connections and improve safety for all users. Project includes two portable temporary rapid flashing beacons, crossing on Mohawk Blvd south of I St, crossing on 5th St north of Q St, and EWEB path crossing enhancements with refuge islands at 5th and 19th Streets.</t>
  </si>
  <si>
    <t>Regional safe routes to school (CLMPO) SFY23</t>
  </si>
  <si>
    <t>Central Lane MPO's non-infrastructure regional safe routes to school program to encourage biking and walking to and from school. Funding allocated to project in state fiscal year 2023 (federal fiscal year 2022).</t>
  </si>
  <si>
    <t>Regional safe routes to school (CLMPO) SFY22</t>
  </si>
  <si>
    <t>Central Lane MPO's non-infrastructure regional safe routes to school program to encourage biking and walking to and from school. Funding allocated to project in state fiscal year 2022 (federal fiscal year 2021).</t>
  </si>
  <si>
    <t>Regional TDM program (CLMPO) (SFY2022)</t>
  </si>
  <si>
    <r>
      <t xml:space="preserve">Fund Central Lane MPO's Transportation Demand Management Program. Funding allocated to project initially in federal fiscal year 2020 (state fiscal year 2021) and delivered in federal fiscal year 2021 (state fiscal year 2022). </t>
    </r>
    <r>
      <rPr>
        <i/>
        <sz val="10"/>
        <rFont val="Calibri"/>
        <family val="2"/>
        <scheme val="minor"/>
      </rPr>
      <t>(split annually from K22253)</t>
    </r>
  </si>
  <si>
    <t>Regional TDM program (CLMPO) SFY22</t>
  </si>
  <si>
    <r>
      <t xml:space="preserve">Fund Central Lane MPO's transportation demand management program; to mitigate congestion and provide travelers with options through outreach. Funding allocated to project in state fiscal year 2022 (federal fiscal year 2021).  </t>
    </r>
    <r>
      <rPr>
        <i/>
        <sz val="10"/>
        <rFont val="Calibri"/>
        <family val="2"/>
        <scheme val="minor"/>
      </rPr>
      <t>(split annually from K22253)</t>
    </r>
  </si>
  <si>
    <r>
      <rPr>
        <b/>
        <sz val="10"/>
        <rFont val="Calibri"/>
        <family val="2"/>
        <scheme val="minor"/>
      </rPr>
      <t>CMAQ allocation</t>
    </r>
    <r>
      <rPr>
        <sz val="10"/>
        <rFont val="Calibri"/>
        <family val="2"/>
        <scheme val="minor"/>
      </rPr>
      <t xml:space="preserve"> for FY22, 23 and 24 (Eugene)</t>
    </r>
  </si>
  <si>
    <r>
      <rPr>
        <b/>
        <sz val="10"/>
        <rFont val="Calibri"/>
        <family val="2"/>
        <scheme val="minor"/>
      </rPr>
      <t>TA allocation</t>
    </r>
    <r>
      <rPr>
        <sz val="10"/>
        <rFont val="Calibri"/>
        <family val="2"/>
        <scheme val="minor"/>
      </rPr>
      <t xml:space="preserve"> FFY22, 23 and 24 - Eugene</t>
    </r>
  </si>
  <si>
    <r>
      <rPr>
        <b/>
        <sz val="10"/>
        <rFont val="Calibri"/>
        <family val="2"/>
        <scheme val="minor"/>
      </rPr>
      <t>STBG-Urban allocation</t>
    </r>
    <r>
      <rPr>
        <sz val="10"/>
        <rFont val="Calibri"/>
        <family val="2"/>
        <scheme val="minor"/>
      </rPr>
      <t xml:space="preserve"> FFY22-24 - Eugene</t>
    </r>
  </si>
  <si>
    <t>Central Lane MPO planning SFY22</t>
  </si>
  <si>
    <t>Planning funds for projects identified in state fiscal year 2022 of the Unified Planning Work Program (UPWP). The UPWP is a guide for transportation planning activities to be conducted over the course of each state fiscal year (July 1 to June 30).</t>
  </si>
  <si>
    <t>STBG Y230</t>
  </si>
  <si>
    <t>Central Lane MPO planning SFY23</t>
  </si>
  <si>
    <t>Planning funds for projects identified in state fiscal year 2023 of the Unified Planning Work Program (UPWP). The UPWP is a guide for transportation planning activities to be conducted over the course of each state fiscal year (July 1 to June 30).</t>
  </si>
  <si>
    <t>Au 062922</t>
  </si>
  <si>
    <t>STBG Y240</t>
  </si>
  <si>
    <t>PL Z45E</t>
  </si>
  <si>
    <t>Central Lane MPO planning SFY24</t>
  </si>
  <si>
    <t>Central Lane MPO planning SFY25</t>
  </si>
  <si>
    <t>Consulting expertise to maintain and run the travel model as well as to provide the analysis and training for the Central Lane MPO staff as needed.</t>
  </si>
  <si>
    <t>Au 060722</t>
  </si>
  <si>
    <t>Regional bicycle enhancements (CLMPO)</t>
  </si>
  <si>
    <r>
      <t xml:space="preserve">LTD </t>
    </r>
    <r>
      <rPr>
        <b/>
        <sz val="10"/>
        <rFont val="Calibri"/>
        <family val="2"/>
        <scheme val="minor"/>
      </rPr>
      <t>5337</t>
    </r>
    <r>
      <rPr>
        <sz val="10"/>
        <rFont val="Calibri"/>
        <family val="2"/>
        <scheme val="minor"/>
      </rPr>
      <t xml:space="preserve"> Formula Funds (FY21-24)</t>
    </r>
  </si>
  <si>
    <r>
      <t xml:space="preserve">LTD </t>
    </r>
    <r>
      <rPr>
        <b/>
        <sz val="10"/>
        <rFont val="Calibri"/>
        <family val="2"/>
        <scheme val="minor"/>
      </rPr>
      <t>5310</t>
    </r>
    <r>
      <rPr>
        <sz val="10"/>
        <rFont val="Calibri"/>
        <family val="2"/>
        <scheme val="minor"/>
      </rPr>
      <t xml:space="preserve"> Formula Funds (FY21-24)</t>
    </r>
  </si>
  <si>
    <r>
      <t xml:space="preserve">LTD </t>
    </r>
    <r>
      <rPr>
        <b/>
        <sz val="10"/>
        <rFont val="Calibri"/>
        <family val="2"/>
        <scheme val="minor"/>
      </rPr>
      <t>5339</t>
    </r>
    <r>
      <rPr>
        <sz val="10"/>
        <rFont val="Calibri"/>
        <family val="2"/>
        <scheme val="minor"/>
      </rPr>
      <t xml:space="preserve"> Formula Funds (FY21-24)</t>
    </r>
  </si>
  <si>
    <t>Au 041922</t>
  </si>
  <si>
    <t>Work Type:</t>
  </si>
  <si>
    <t>Performance Measure (Federal):</t>
  </si>
  <si>
    <t>Safety</t>
  </si>
  <si>
    <t>CMAQ</t>
  </si>
  <si>
    <t>Roadway Safety</t>
  </si>
  <si>
    <t>Pavement and Bridge Condition on the NHS</t>
  </si>
  <si>
    <t>Transit Asset Management</t>
  </si>
  <si>
    <t>Performance of the NHS</t>
  </si>
  <si>
    <t>A</t>
  </si>
  <si>
    <t>Bike Ped</t>
  </si>
  <si>
    <t>Operations</t>
  </si>
  <si>
    <t>Preservation</t>
  </si>
  <si>
    <t>Planning</t>
  </si>
  <si>
    <t>Transit</t>
  </si>
  <si>
    <t>Bridge</t>
  </si>
  <si>
    <t>ADA</t>
  </si>
  <si>
    <t>Transit Capital</t>
  </si>
  <si>
    <t>(year + month + two digit identifier)</t>
  </si>
  <si>
    <r>
      <rPr>
        <b/>
        <sz val="10"/>
        <rFont val="Calibri"/>
        <family val="2"/>
        <scheme val="minor"/>
      </rPr>
      <t xml:space="preserve">MTIP ID# </t>
    </r>
    <r>
      <rPr>
        <sz val="10"/>
        <rFont val="Calibri"/>
        <family val="2"/>
        <scheme val="minor"/>
      </rPr>
      <t>syntax = YYMMNN</t>
    </r>
  </si>
  <si>
    <t>based on date of original MPO approval into the TIP</t>
  </si>
  <si>
    <t>RTP Goals (2045 RTP):</t>
  </si>
  <si>
    <t>Transportation Choices</t>
  </si>
  <si>
    <t>Safety, Security, and Resiliency</t>
  </si>
  <si>
    <t>Healthy People and Environment</t>
  </si>
  <si>
    <t>Equity</t>
  </si>
  <si>
    <t>Economic Vitality</t>
  </si>
  <si>
    <t>Reliability and Efficiency</t>
  </si>
  <si>
    <t>System Asset Preservation</t>
  </si>
  <si>
    <t>Regional Primary Funding Considerations (from the 28 RTP Objectives):</t>
  </si>
  <si>
    <t>Eliminate fatal and serious injury crashes for all modes of travel.</t>
  </si>
  <si>
    <t>Preserve and maintain transportation system assets to maximize their useful life and minimize project construction and maintenance costs.</t>
  </si>
  <si>
    <t>Eliminate barriers that people of color, low-income people, youth, older adults, people with disabilities and other historically excluded communities face meeting their travel needs.</t>
  </si>
  <si>
    <t>Reduce the transportation system's vulnerability to natural disasters and climate change.</t>
  </si>
  <si>
    <t>Improve public health by providing safe, comfortable, and convenient transportation options that support active living and physical activity for all ages and abilities to meet daily needs and access services.</t>
  </si>
  <si>
    <t>Increase the percentage of trips made using active and low carbon transportation modes while reducing vehicle miles traveled within our region.</t>
  </si>
  <si>
    <t>Strive to reduce vehicle-related greenhouse gas emissions and congestion through more sustainable street, bike, pedestrian, transit, and rail network design, location, and management.</t>
  </si>
  <si>
    <t>Complete gaps in the regional bicycle and pedestrian networks, including paths.</t>
  </si>
  <si>
    <t>NHPP M0E1</t>
  </si>
  <si>
    <t>NHPP Y001</t>
  </si>
  <si>
    <t>Z37H</t>
  </si>
  <si>
    <r>
      <t xml:space="preserve">Complete design to replace bridge rail system to conform to current safety standards; joint replacement, and overlay the bridge driving surface to preserve the bridge structure. </t>
    </r>
    <r>
      <rPr>
        <i/>
        <sz val="10"/>
        <rFont val="Calibri"/>
        <family val="2"/>
        <scheme val="minor"/>
      </rPr>
      <t>*CN being completed in K21261</t>
    </r>
  </si>
  <si>
    <t>Au 030122</t>
  </si>
  <si>
    <t>HSIP MSE2</t>
  </si>
  <si>
    <t>ACP0 Y230</t>
  </si>
  <si>
    <t>Electronic Transportation Improvement Program Service FY22</t>
  </si>
  <si>
    <t>RTP Goal 6, Funding Consideration 3</t>
  </si>
  <si>
    <t>RTP Goal 1, 2</t>
  </si>
  <si>
    <t>RTP Objective 11; TDM Policy 1</t>
  </si>
  <si>
    <t>RTP Objective 2, 7; TDM Policy 1</t>
  </si>
  <si>
    <t>RTP Goal 2; RTP Objective 2, 3, 11; TDM Policy 1</t>
  </si>
  <si>
    <t>RTP Recommended Action 8 (Appx G, p14)</t>
  </si>
  <si>
    <t>TSI Roadway Policies 1, 2</t>
  </si>
  <si>
    <t>TDM Policy 1</t>
  </si>
  <si>
    <t>PB-231; TSI Roadway Policy 1; TSI System-wide Policy 2, 4; TSI Pedestrian Policy 1, 2</t>
  </si>
  <si>
    <t>TSI System-Wide Policy 1, 3; Finance Policy 2</t>
  </si>
  <si>
    <t>RTP Objective 1; TSI Roadway Policy 1</t>
  </si>
  <si>
    <t>TSI Roadway Policies 1, 2; TSI Bicycle Policy 2</t>
  </si>
  <si>
    <t>TSI System-wide Policy 1</t>
  </si>
  <si>
    <t>TSI Roadway Policy 1; TSI System-wide Policy 2, 4; TSI Pedestrian Policy 1, 2</t>
  </si>
  <si>
    <t>RTP Objective 1; TSI Roadway Policy 1, 2</t>
  </si>
  <si>
    <t>RTP Objective 1; TSI Transit Policy 1; TSI Pedestrian Policy 1</t>
  </si>
  <si>
    <t>TSI Roadway Policy 1; TSI System-wide Policy 2, 4; TSI Pedestrial Policy 1, 2</t>
  </si>
  <si>
    <t>RTP Objective 4, 7; TSI Roadway Policy 1; Finance Policy 2</t>
  </si>
  <si>
    <t>RTP Goal 3</t>
  </si>
  <si>
    <t>RTP Goal 1, 6, 7</t>
  </si>
  <si>
    <t>RTP Goal 1</t>
  </si>
  <si>
    <t>RTP Goal 6, 7</t>
  </si>
  <si>
    <t>1110; TSI Transit Policy 1; Finance Policy 2</t>
  </si>
  <si>
    <t>TSI Transit Policy 1</t>
  </si>
  <si>
    <t>Finance Policy 2</t>
  </si>
  <si>
    <t>RTP Objective 1, 8</t>
  </si>
  <si>
    <t>RTP Objective 12</t>
  </si>
  <si>
    <t>TDM Policy 2</t>
  </si>
  <si>
    <t>Objective 8, Finance Policy 1</t>
  </si>
  <si>
    <t>RTP Objective 3, 11; TSI System-wide Policy 1; TSI Goods Movement Policy 1; TSI Finance Policy 2, 3</t>
  </si>
  <si>
    <t>TSI System-wide Policy 1; TSI Goods Movement Policy 1; TSI Finance Policy 2, 3</t>
  </si>
  <si>
    <t>TSI System-Wide Policies 1</t>
  </si>
  <si>
    <t>RTP Objective 1</t>
  </si>
  <si>
    <t>RTP Objective 8</t>
  </si>
  <si>
    <t>TSI Pedestrian Policy 1, 2; TSI Bicycle Policy 1</t>
  </si>
  <si>
    <t>TSI System-wide Policy 2, 3</t>
  </si>
  <si>
    <t>RTP Objective 1: TSI Roadway Policy 1, 2</t>
  </si>
  <si>
    <t>RTP Objective 1: TSI Roadway Policy 1, 2; TSI Pedestrian Policy 1, 2</t>
  </si>
  <si>
    <t>STIF</t>
  </si>
  <si>
    <t>OR132: Green Acres Rd to Good Pasture Island Rd</t>
  </si>
  <si>
    <t>Complete design to replace bridge over Beltline; add up to 2 lanes to southbound Delta; replace signal at westbound off-ramp; widen slough bridge on eastbound Beltline--all to improve traffic flow and safety.</t>
  </si>
  <si>
    <t>Phases:</t>
  </si>
  <si>
    <t>Preliminary Engineering / Design</t>
  </si>
  <si>
    <t>Right of Way Acquisition</t>
  </si>
  <si>
    <t>Utility Relocation</t>
  </si>
  <si>
    <t>Construction</t>
  </si>
  <si>
    <t>Other</t>
  </si>
  <si>
    <t>Modernization</t>
  </si>
  <si>
    <t>Pv, Pf</t>
  </si>
  <si>
    <t>JTA B4A0</t>
  </si>
  <si>
    <t>IAC agreed 12/23/20 that this project was exempt (Beltline project)</t>
  </si>
  <si>
    <t>Purchase and implement mobile wallet technology for fare management</t>
  </si>
  <si>
    <t>CRP Y601</t>
  </si>
  <si>
    <t>Moving Ahead Design Refinement LTD</t>
  </si>
  <si>
    <t>N Coburg Industrial Way Pavement Preservation (Coburg)</t>
  </si>
  <si>
    <t xml:space="preserve">RTP Funding Consideration 2, 5, 8 </t>
  </si>
  <si>
    <t>HIP Y910</t>
  </si>
  <si>
    <t xml:space="preserve">Develop a design concept and complete NEPA analysis for the McVay Highway (OR225) corridor from Franklin Blvd (OR126) to the southern end of city jurisdiction (approx 0.9mi), to provide certainty to development along corridor and support the City's transportation safety priorities </t>
  </si>
  <si>
    <t>Springfield Transportation System Planning 2024</t>
  </si>
  <si>
    <t>This project includes implementation planning, design refinement, and environmental review along key transit corridors. These are Highway 99, River Road, Coburg Road, and Martin Luther King Jr. Boulevard. Project may include elements such as enhanced crossings, protected bike lanes, roadway redesigns. This planning work will lead to increased safety and access to transit and services.</t>
  </si>
  <si>
    <t>1115, 1117</t>
  </si>
  <si>
    <t>EXEMPT / Safety - Projects that correct, improve, or eliminate a hazardous location or feature; Air Quality - Bicycle and Pedestrian Facilities</t>
  </si>
  <si>
    <t>RTP Goal 1; Funding Consideration 1, 3, 8</t>
  </si>
  <si>
    <t>TA Y301</t>
  </si>
  <si>
    <t>CMAQ Y401</t>
  </si>
  <si>
    <t>RTP page 155; RTP Goal 1; Funding Consideration 5, 6, 7, 8</t>
  </si>
  <si>
    <t>Franklin Blvd a Partnership to Rebuild and Revive a Corridor</t>
  </si>
  <si>
    <r>
      <t>Central Lane MPO's participation in the statewide household travel and activity survey to inform travel analysis and model development</t>
    </r>
    <r>
      <rPr>
        <i/>
        <sz val="10"/>
        <rFont val="Calibri"/>
        <family val="2"/>
        <scheme val="minor"/>
      </rPr>
      <t>; this project not subject to obligation penalties as financ adj</t>
    </r>
  </si>
  <si>
    <t>Regional bicycle improvements including bicycle parking, bicycle repair stations, an e-bike loaner program, and maintenance of electronic bike lockers to promote transportation options.</t>
  </si>
  <si>
    <t>Construction of an approximately 0.13 mile path through Berkeley Park, connecting Wilson St to a higher density housing development parking lot and then connecting to Fern Ridge Trail through the park. The path will improve access and safety for people walking and biking through the area.</t>
  </si>
  <si>
    <t>Au 112421</t>
  </si>
  <si>
    <t>Au 083022</t>
  </si>
  <si>
    <t>Au 021422</t>
  </si>
  <si>
    <t>Au 083122</t>
  </si>
  <si>
    <t>Au 080322</t>
  </si>
  <si>
    <t>Au 072722</t>
  </si>
  <si>
    <t>Au 080822</t>
  </si>
  <si>
    <t>Au 110221</t>
  </si>
  <si>
    <t>Au 080422</t>
  </si>
  <si>
    <t>Au 082822</t>
  </si>
  <si>
    <t>Au 061522</t>
  </si>
  <si>
    <t>Au 092122</t>
  </si>
  <si>
    <t>Au 060322</t>
  </si>
  <si>
    <t>xfr 092622</t>
  </si>
  <si>
    <t>xfr 091422</t>
  </si>
  <si>
    <t>Operation Command Control Center expansion at Lane Transit District's Glenwood facility, including modern operations dispatch and restrooms to provide more productive and efficient service. Funded using FTA Section 5307 formula funds.</t>
  </si>
  <si>
    <t>Eugene Station modernization, including exterior/interior improvements to provide more comfortable and efficient service. Interior building improvements include redesign of the Customer Service Center (CSC) kitchenette and cash room, the CSC elevator proximity card, CSC real time displays, CSC public restroom upgrades, operations lounge updates, and energy efficient lighting fixtures. Exterior improvements include additional parking for district vehicles and employees, updated signage, crosswalks, wayfinding updates, real time signage, dynamic displays. Funded using FTA Section 5307 formula funds.</t>
  </si>
  <si>
    <t>xfr 091322</t>
  </si>
  <si>
    <t>xfr 092022</t>
  </si>
  <si>
    <t>xfr 080822</t>
  </si>
  <si>
    <t>General formula funds to be used for projects at LTD's discretion. Funding for maintenance, replacement, and rehabilitation transit asset projects of existing high-intensity fixed guideway and high-intensity motorbus systems to maintain a state of good repair.</t>
  </si>
  <si>
    <t>Au 051322</t>
  </si>
  <si>
    <t>Au 072522</t>
  </si>
  <si>
    <t>Au 062222</t>
  </si>
  <si>
    <t>xfr 030822</t>
  </si>
  <si>
    <t>Au 092022</t>
  </si>
  <si>
    <t>Repave roadway to create a smoother driving surface and make ADA upgrades. Complete reconstruction from Main St to Centennial Blvd. Decorative lighting from Main St to A St, replacement of sanitary sewer line, lateral lining, complete replacement of storm water line, adding bicycle facilities, adding traffic calming measures.</t>
  </si>
  <si>
    <t>Strengthening of bridge #40039 on Bailey Hill Rd over Amazon Creek to help prevent damage from an earthquake</t>
  </si>
  <si>
    <t>Northwest Oregon 2024-2027 ADA curb ramp design, phase 1</t>
  </si>
  <si>
    <t>EXEMPT / Safety - projects that correct, improve or eliminate hazards</t>
  </si>
  <si>
    <t>RTP Goal 2, 7</t>
  </si>
  <si>
    <t>RTP Goal 2, 4</t>
  </si>
  <si>
    <t>Planning for a pedestrian and bicycle bridge across the Randy Papé Beltline from Ruby Ave to Sterling Dr, connecting the Santa Clara and River Road neighborhoods.  Such a bridge will remove the primary barrier to walking and biking between these neighborhoods.</t>
  </si>
  <si>
    <t>Pedestrian and Bicycle Bridge: Ruby Ave-Sterling Dr (Eugene)</t>
  </si>
  <si>
    <t>TA M3E1</t>
  </si>
  <si>
    <t>Au 111522</t>
  </si>
  <si>
    <r>
      <t xml:space="preserve">Design for future construction of curb ramps to meet compliance with the Americans with Disabilities Act (ADA) standards. </t>
    </r>
    <r>
      <rPr>
        <i/>
        <sz val="10"/>
        <rFont val="Calibri"/>
        <family val="2"/>
        <scheme val="minor"/>
      </rPr>
      <t>*includes 3,057 locations of which 713 are in CLMPO (along OR126, OR126B, OR528)</t>
    </r>
  </si>
  <si>
    <t>Q St: 5th St to Pioneer Pkwy East reconstruct (Springfield)</t>
  </si>
  <si>
    <t>Design for a future construction project to make bicycle and pedestrian improvements to better connect the shared-use path on Coburg to the protected bike lanes on Oakway.</t>
  </si>
  <si>
    <t>Hunsaker Lane: Daffodil Ct. to Taito St. (Eugene)</t>
  </si>
  <si>
    <t>N Coburg Industrial Way (Coburg)</t>
  </si>
  <si>
    <r>
      <t xml:space="preserve">Engineering for preservation of roadway surface to extend the useful life of the facility from 750ft north of Pearl St to Trail's End Park with new striping for bicycle lanes. Includes shared-use path along west side of N Coburg Industrial Way from Sarah Lane Connector to Wetland Park to promote the use of alternative forms of transportation. </t>
    </r>
    <r>
      <rPr>
        <i/>
        <sz val="10"/>
        <rFont val="Calibri"/>
        <family val="2"/>
        <scheme val="minor"/>
      </rPr>
      <t>*scope of K23058 added 11/23/22</t>
    </r>
  </si>
  <si>
    <r>
      <t xml:space="preserve">Preservation of roadway surface to extend the useful life of the facility from 750ft north of Pearl St to Trail's End Park. Project includes new striping for bicycle lanes. </t>
    </r>
    <r>
      <rPr>
        <i/>
        <sz val="10"/>
        <rFont val="Calibri"/>
        <family val="2"/>
        <scheme val="minor"/>
      </rPr>
      <t>*combined 11/23/22 into K21327</t>
    </r>
  </si>
  <si>
    <t>Au 112322</t>
  </si>
  <si>
    <t>S,C, BP, PR</t>
  </si>
  <si>
    <t>S, C, Pf</t>
  </si>
  <si>
    <t>CMAQ Y400</t>
  </si>
  <si>
    <t>Bailey Hill Rd and Bertelsen Rd roundabout (Eugene)</t>
  </si>
  <si>
    <t>315; RTP Goal 1; Funding Consideration 1, 5</t>
  </si>
  <si>
    <t>Final design to construct a roundabout with accompanying bicycle and pedestrian facilities at the intersection of Bailey Hill Rd and Bertelsen Rd to reduce vehicle speeds at the intersection and continuing on to more dense areas of Eugene.</t>
  </si>
  <si>
    <t>Au 093022</t>
  </si>
  <si>
    <t>898, 899, 833, 834</t>
  </si>
  <si>
    <t>Not Applicable</t>
  </si>
  <si>
    <t>Not Applicable (IAC conf 4/26/20)</t>
  </si>
  <si>
    <t>Not Applicable (IAC conf 11/3/21)</t>
  </si>
  <si>
    <t>Not Applicable - Outside PM10 air quality maintenance area</t>
  </si>
  <si>
    <t>Not Applicable - Outside PM10 air quality maintenance area (IAC conf 11/3/21)</t>
  </si>
  <si>
    <t>Not Applicable - Non-federal, not regionally significant (included at ODOT's request for admin purps.)</t>
  </si>
  <si>
    <t>Security surveillance upgrades - LTD</t>
  </si>
  <si>
    <t>Transportation Demand Management</t>
  </si>
  <si>
    <t>N</t>
  </si>
  <si>
    <t>F</t>
  </si>
  <si>
    <t>Interstate Freight Movement Reliability</t>
  </si>
  <si>
    <t>Congestion Mitigation and Air Quality</t>
  </si>
  <si>
    <t xml:space="preserve">Transportation planning work to include updates to Springfield's Transportation System Plan to develop design concepts to facilitate pedestrian and bicycle projects. </t>
  </si>
  <si>
    <t>RTP Goal 7, Funding Consideration 2</t>
  </si>
  <si>
    <t>Planning for safety improvements along Division Avenue to improve safety for all modes including roundabouts, reduction of travel lanes, marked crossings for bike/ped, turn diverters, traffic calming, buffered and protected bike lanes</t>
  </si>
  <si>
    <t>SWRC YS40</t>
  </si>
  <si>
    <t>R</t>
  </si>
  <si>
    <t>Transit Safety</t>
  </si>
  <si>
    <t>Fleet Fall Protection &amp; Crane Project (LTD)</t>
  </si>
  <si>
    <t>pending</t>
  </si>
  <si>
    <t>IAC</t>
  </si>
  <si>
    <t>status confirmed by interagency consultation on [date]</t>
  </si>
  <si>
    <t>EXEMPT / Pavement resurfacing and/or rehabilitation (IAC conf 2/14/23)</t>
  </si>
  <si>
    <t>EXEMPT / Air Quality-Bicycle and pedestrian facilities (IAC conf 2/14/23)</t>
  </si>
  <si>
    <t>EXEMPT / Air Quality - Bicycle and Pedestrian facilities (IAC conf 2/14/23)</t>
  </si>
  <si>
    <t>Not Applicable - Outside PM10 air quality maintenance area (IAC conf 2/14/23)</t>
  </si>
  <si>
    <t>EXEMPT / Safety - Pavement resurfacing and/or rehabilitation; lighting improvements; Air Quality - bicycle and pedestrian facilities *see NEPA Air Quality Report of 08-17-16 (IAC conf 2/14/23)</t>
  </si>
  <si>
    <t>EXEMPT / Safety - Projects that correct, improve, or eliminate a hazardous location or feature (IAC conf 2/14/23)</t>
  </si>
  <si>
    <t>EXEMPT / Mass Transit - Purchase of operating equipment for vehicles(IAC conf 2/14/23)</t>
  </si>
  <si>
    <t>Not Applicable (IAC conf 2/14/23)</t>
  </si>
  <si>
    <t>EXEMPT / Safety - Highway Safety Improvement Program implementation (IAC conf 2/14/23)</t>
  </si>
  <si>
    <t>EXEMPT / Activities which do not involve or lead directly to construction (IAC conf 2/14/23)</t>
  </si>
  <si>
    <t>I-5 (NW OR) &amp; OR569 (Eugene) wrong way driving treatments</t>
  </si>
  <si>
    <t>RTP Goal 2</t>
  </si>
  <si>
    <t>Division Avenue Roundabouts Corridor (Eugene)</t>
  </si>
  <si>
    <t>SC</t>
  </si>
  <si>
    <r>
      <t xml:space="preserve">Complete design for future construction project of two roundabouts on Division Avenue (from River Road to 400 feet southeast of Lone Oak Way) to include additional speed reduction features, travel lane reductions, crossing improvements, and protected bike lanes. This roundabout project includes enhancements that support people walking and biking at this location that will increase safety. </t>
    </r>
    <r>
      <rPr>
        <i/>
        <sz val="10"/>
        <rFont val="Calibri"/>
        <family val="2"/>
        <scheme val="minor"/>
      </rPr>
      <t>*ARTS *KN22700 joined into this KN prior to MTIP adoption</t>
    </r>
  </si>
  <si>
    <t>Complete Hunsaker lane designs with curb, gutter, sidewalk, and east-bound and west-bound buffered bike lanes, and improve drainage ditch from 300’ west of Daffodil Ct to Taito Street to expand low-stress active transportation connectivity and access.</t>
  </si>
  <si>
    <t>Bike Share Operations &amp; Expansion (Eugene)</t>
  </si>
  <si>
    <t>Support basic bike share operations for 2025 through 2027, lay out a plan for expanding access to the bike share system by adding to the number of bikes in the network, expand the network area, increase access to low income community members, improve outreach and marketing to provide transportation options.</t>
  </si>
  <si>
    <t>TD,C</t>
  </si>
  <si>
    <t>RTP Goal 1; Funding Considerations 5, 6, 7</t>
  </si>
  <si>
    <t>EXEMPT / Other - Specific activities which do not involve or lead directly to construction (IAC conf 2/14/23)</t>
  </si>
  <si>
    <r>
      <t xml:space="preserve">Engineering for preservation of central city roadway corridor to extend its useful life. E Van Duyn Rd to Dixon St. </t>
    </r>
    <r>
      <rPr>
        <i/>
        <sz val="10"/>
        <rFont val="Calibri"/>
        <family val="2"/>
        <scheme val="minor"/>
      </rPr>
      <t>*canceled in March 2023, federal funds swapped with local funds on 22347</t>
    </r>
  </si>
  <si>
    <r>
      <t xml:space="preserve">Pavement preservation to slow structural decline, restriping road surface and bringing curb ramps to ADA compliance to enhance safe transportation facilities and operations. </t>
    </r>
    <r>
      <rPr>
        <i/>
        <sz val="10"/>
        <rFont val="Calibri"/>
        <family val="2"/>
        <scheme val="minor"/>
      </rPr>
      <t>*local overmatch swapped for STBG from 22340 (March 2023)</t>
    </r>
  </si>
  <si>
    <t>Add intersection improvements to improve accessibility and safety at this intersection by adding left turn lanes on 54th Street, updating existing signal and installing ADA compliant curb ramps.</t>
  </si>
  <si>
    <r>
      <t xml:space="preserve">Complete design to install the wrong way driving deterrents of signing, striping enhancements and/or other items at various exit ramps on I-5 in NW Oregon to aid in preventing wrong way driving at interchange off-ramps. Similar deterrents will be designed for various exit ramps on OR-569 in Eugene. </t>
    </r>
    <r>
      <rPr>
        <i/>
        <sz val="10"/>
        <rFont val="Calibri"/>
        <family val="2"/>
        <scheme val="minor"/>
      </rPr>
      <t>(ARTS) Locations in CLMPO are I-5 exits 188, 189, 191, 199 and OR-569 exits 5,6,7,8,9,12</t>
    </r>
    <r>
      <rPr>
        <sz val="10"/>
        <rFont val="Calibri"/>
        <family val="2"/>
        <scheme val="minor"/>
      </rPr>
      <t xml:space="preserve"> </t>
    </r>
    <r>
      <rPr>
        <i/>
        <sz val="10"/>
        <rFont val="Calibri"/>
        <family val="2"/>
        <scheme val="minor"/>
      </rPr>
      <t>*includes other locations outside CLMPO</t>
    </r>
  </si>
  <si>
    <r>
      <t xml:space="preserve">Design for a future project to reconstruct Q street from 5th St to Pioneer Pkwy East to bring all facilities to current standards. </t>
    </r>
    <r>
      <rPr>
        <i/>
        <sz val="10"/>
        <rFont val="Calibri"/>
        <family val="2"/>
        <scheme val="minor"/>
      </rPr>
      <t>*canceled 4/25/23 and funds moved to 21393</t>
    </r>
  </si>
  <si>
    <t>PL Y450 (S)</t>
  </si>
  <si>
    <t>SKATS</t>
  </si>
  <si>
    <t>PL Y450 (M)</t>
  </si>
  <si>
    <t>Metro</t>
  </si>
  <si>
    <t>STBG Z23E</t>
  </si>
  <si>
    <r>
      <t xml:space="preserve">Funding to pay for electronic Transportation Improvement Program (eTIP) platform service including system implementation. The eTIP service will reduce errors and provide a useful online resource to the public for information regarding federally funded transportation projects in the Portland, Salem, and Eugene metropolitan areas. </t>
    </r>
    <r>
      <rPr>
        <i/>
        <sz val="10"/>
        <rFont val="Calibri"/>
        <family val="2"/>
        <scheme val="minor"/>
      </rPr>
      <t>*includes funding from CLMPO, Metro, SKATS, and ODOT; to be partially obligated each year for 5 yrs.</t>
    </r>
  </si>
  <si>
    <t>Planning funds for projects identified in state fiscal year 2024 of the Unified Planning Work Program (UPWP). The UPWP is a guide for transportation planning activities to be conducted over the course of each state fiscal year (July 1 to June 30). Includes activities to increase
safe and accessible transportation options.</t>
  </si>
  <si>
    <t>Planning funds for projects identified in state fiscal year 2025 of the Unified Planning Work Program (UPWP). The UPWP is a guide for transportation planning activities to be conducted over the course of each state fiscal year (July 1 to June 30).  Includes activities to increase
safe and accessible transportation options.</t>
  </si>
  <si>
    <t>adj. pend.</t>
  </si>
  <si>
    <t>Au 012223</t>
  </si>
  <si>
    <r>
      <t xml:space="preserve">Re-route approximately 0.6 miles, improve 0.2 miles, and decommission 0.65 miles of pedestrian / equestrian multi-use trail while providing fire access and restoring habitat on all project trail corridors. </t>
    </r>
    <r>
      <rPr>
        <i/>
        <sz val="10"/>
        <rFont val="Calibri"/>
        <family val="2"/>
        <scheme val="minor"/>
      </rPr>
      <t>*applicant/sponsor is Friends of Buford Park &amp; Mt. Pisgah, not Lane County</t>
    </r>
  </si>
  <si>
    <r>
      <t xml:space="preserve">Provide a fixed platform and hoist to safely access the top of LTD's electric buses to facilitate maintenance of transit assets at LTD's Glenwood Facility. </t>
    </r>
    <r>
      <rPr>
        <i/>
        <sz val="10"/>
        <rFont val="Calibri"/>
        <family val="2"/>
        <scheme val="minor"/>
      </rPr>
      <t>*PE was completed previously with $67,462 state lottery bond funds (IGA 35318)</t>
    </r>
  </si>
  <si>
    <t>Au 022123</t>
  </si>
  <si>
    <t>Au 012523</t>
  </si>
  <si>
    <t>Au 050423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</si>
</sst>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quot;$&quot;#,##0"/>
    <numFmt numFmtId="165" formatCode="&quot;$&quot;#,##0.00"/>
    <numFmt numFmtId="166" formatCode="m/d/yy;@"/>
    <numFmt numFmtId="167" formatCode="#,##0.0000"/>
    <numFmt numFmtId="168" formatCode="#,##0.00000"/>
    <numFmt numFmtId="169" formatCode="0.000%"/>
    <numFmt numFmtId="170" formatCode="&quot;$&quot;#,##0.0000"/>
  </numFmts>
  <fonts count="16" x14ac:knownFonts="1">
    <font>
      <sz val="11"/>
      <name val="Calibri"/>
    </font>
    <font>
      <sz val="11"/>
      <name val="Calibri"/>
      <family val="2"/>
    </font>
    <font>
      <sz val="10"/>
      <name val="Arial"/>
      <family val="2"/>
    </font>
    <font>
      <i/>
      <sz val="10"/>
      <color theme="0" tint="-0.499984740745262"/>
      <name val="Calibri"/>
      <family val="2"/>
      <scheme val="minor"/>
    </font>
    <font>
      <sz val="8"/>
      <name val="Calibri"/>
      <family val="2"/>
      <scheme val="minor"/>
    </font>
    <font>
      <sz val="8"/>
      <name val="Calibri"/>
      <family val="2"/>
    </font>
    <font>
      <sz val="10"/>
      <name val="Calibri"/>
      <family val="2"/>
      <scheme val="minor"/>
    </font>
    <font>
      <b/>
      <sz val="20"/>
      <name val="Calibri"/>
      <family val="2"/>
      <scheme val="minor"/>
    </font>
    <font>
      <sz val="14"/>
      <name val="Calibri"/>
      <family val="2"/>
      <scheme val="minor"/>
    </font>
    <font>
      <b/>
      <sz val="10"/>
      <color theme="0"/>
      <name val="Calibri"/>
      <family val="2"/>
      <scheme val="minor"/>
    </font>
    <font>
      <sz val="11"/>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0"/>
      <name val="Calibri"/>
      <family val="2"/>
      <scheme val="minor"/>
    </font>
    <font>
      <i/>
      <sz val="10"/>
      <color theme="3" tint="0.3999755851924192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190">
    <xf numFmtId="0" fontId="0" fillId="0" borderId="0" xfId="0"/>
    <xf numFmtId="164" fontId="3" fillId="0" borderId="0" xfId="0" applyNumberFormat="1" applyFont="1" applyAlignment="1">
      <alignment horizontal="right" wrapText="1"/>
    </xf>
    <xf numFmtId="165" fontId="4" fillId="0" borderId="0" xfId="0" applyNumberFormat="1" applyFont="1" applyAlignment="1">
      <alignment horizontal="left" vertical="center" wrapText="1"/>
    </xf>
    <xf numFmtId="165" fontId="4" fillId="0" borderId="0" xfId="0" applyNumberFormat="1" applyFont="1" applyAlignment="1">
      <alignment horizontal="left" vertical="center"/>
    </xf>
    <xf numFmtId="166" fontId="3" fillId="0" borderId="0" xfId="0" applyNumberFormat="1" applyFont="1" applyAlignment="1">
      <alignment horizontal="right" wrapText="1"/>
    </xf>
    <xf numFmtId="165" fontId="4" fillId="0" borderId="0" xfId="0" quotePrefix="1" applyNumberFormat="1" applyFont="1" applyAlignment="1">
      <alignment horizontal="left" vertical="center"/>
    </xf>
    <xf numFmtId="165" fontId="4" fillId="0" borderId="0" xfId="0" applyNumberFormat="1" applyFont="1" applyAlignment="1">
      <alignment horizontal="left" vertical="top"/>
    </xf>
    <xf numFmtId="165" fontId="4" fillId="0" borderId="0" xfId="0" applyNumberFormat="1" applyFont="1"/>
    <xf numFmtId="164" fontId="3" fillId="0" borderId="0" xfId="0" applyNumberFormat="1" applyFont="1" applyAlignment="1">
      <alignment horizontal="right"/>
    </xf>
    <xf numFmtId="3" fontId="3" fillId="0" borderId="0" xfId="0" applyNumberFormat="1" applyFont="1" applyAlignment="1">
      <alignment horizontal="right"/>
    </xf>
    <xf numFmtId="165" fontId="4" fillId="0" borderId="0" xfId="0" quotePrefix="1" applyNumberFormat="1" applyFont="1" applyAlignment="1">
      <alignment horizontal="left"/>
    </xf>
    <xf numFmtId="165" fontId="4" fillId="0" borderId="0" xfId="0" applyNumberFormat="1" applyFont="1" applyAlignment="1">
      <alignment horizontal="center" vertical="center"/>
    </xf>
    <xf numFmtId="0" fontId="6" fillId="0" borderId="1" xfId="0" applyFont="1" applyBorder="1" applyAlignment="1">
      <alignment wrapText="1"/>
    </xf>
    <xf numFmtId="165" fontId="6" fillId="0" borderId="1" xfId="0" applyNumberFormat="1" applyFont="1" applyBorder="1" applyAlignment="1">
      <alignment wrapText="1"/>
    </xf>
    <xf numFmtId="165" fontId="6" fillId="0" borderId="1" xfId="0" applyNumberFormat="1" applyFont="1" applyBorder="1" applyAlignment="1">
      <alignment vertical="center" wrapText="1"/>
    </xf>
    <xf numFmtId="0" fontId="6" fillId="0" borderId="1" xfId="0" applyFont="1" applyBorder="1" applyAlignment="1">
      <alignment vertical="center" wrapText="1"/>
    </xf>
    <xf numFmtId="0" fontId="7"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1" applyFont="1" applyAlignment="1">
      <alignment horizontal="left" vertical="center"/>
    </xf>
    <xf numFmtId="0" fontId="6" fillId="0" borderId="0" xfId="0" applyFont="1" applyAlignment="1">
      <alignment horizontal="left"/>
    </xf>
    <xf numFmtId="0" fontId="6" fillId="0" borderId="0" xfId="0" applyFont="1" applyAlignment="1">
      <alignment horizontal="center" vertical="center"/>
    </xf>
    <xf numFmtId="0" fontId="6" fillId="0" borderId="0" xfId="1" applyFont="1"/>
    <xf numFmtId="0" fontId="9" fillId="3" borderId="5" xfId="0" applyFont="1" applyFill="1" applyBorder="1" applyAlignment="1">
      <alignment horizontal="left" vertical="top" wrapText="1"/>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top" wrapText="1"/>
    </xf>
    <xf numFmtId="0" fontId="6" fillId="3" borderId="6" xfId="0" applyFont="1" applyFill="1" applyBorder="1" applyAlignment="1">
      <alignment horizontal="center" wrapText="1"/>
    </xf>
    <xf numFmtId="0" fontId="6" fillId="3" borderId="6" xfId="0" applyFont="1" applyFill="1" applyBorder="1" applyAlignment="1">
      <alignment wrapText="1"/>
    </xf>
    <xf numFmtId="165" fontId="6" fillId="3" borderId="6" xfId="0" applyNumberFormat="1" applyFont="1" applyFill="1" applyBorder="1" applyAlignment="1">
      <alignment wrapText="1"/>
    </xf>
    <xf numFmtId="49" fontId="9" fillId="3" borderId="7" xfId="0" applyNumberFormat="1" applyFont="1" applyFill="1" applyBorder="1" applyAlignment="1">
      <alignment horizontal="right" vertical="top"/>
    </xf>
    <xf numFmtId="164"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165" fontId="6" fillId="4"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wrapText="1"/>
    </xf>
    <xf numFmtId="165" fontId="11" fillId="2" borderId="1" xfId="0" applyNumberFormat="1" applyFont="1" applyFill="1" applyBorder="1" applyAlignment="1">
      <alignment wrapText="1"/>
    </xf>
    <xf numFmtId="0" fontId="11" fillId="2" borderId="1" xfId="0" applyFont="1" applyFill="1" applyBorder="1" applyAlignment="1">
      <alignment horizontal="center" wrapText="1"/>
    </xf>
    <xf numFmtId="0" fontId="6" fillId="2" borderId="2" xfId="0" applyFont="1" applyFill="1" applyBorder="1" applyAlignment="1">
      <alignment horizontal="center" vertical="center" wrapText="1"/>
    </xf>
    <xf numFmtId="0" fontId="11" fillId="2" borderId="2" xfId="0" applyFont="1" applyFill="1" applyBorder="1" applyAlignment="1">
      <alignment horizontal="center" wrapText="1"/>
    </xf>
    <xf numFmtId="0" fontId="6" fillId="2" borderId="2" xfId="0" applyFont="1" applyFill="1" applyBorder="1" applyAlignment="1">
      <alignment wrapText="1"/>
    </xf>
    <xf numFmtId="165" fontId="11" fillId="2" borderId="2" xfId="0" applyNumberFormat="1" applyFont="1" applyFill="1" applyBorder="1" applyAlignment="1">
      <alignment wrapText="1"/>
    </xf>
    <xf numFmtId="164" fontId="11" fillId="2" borderId="2" xfId="0" applyNumberFormat="1" applyFont="1" applyFill="1" applyBorder="1" applyAlignment="1">
      <alignment wrapText="1"/>
    </xf>
    <xf numFmtId="0" fontId="6" fillId="0" borderId="5" xfId="0" applyFont="1" applyBorder="1" applyAlignment="1">
      <alignment horizontal="left" vertical="top" wrapText="1"/>
    </xf>
    <xf numFmtId="0" fontId="6" fillId="0" borderId="6" xfId="0" applyFont="1" applyBorder="1" applyAlignment="1">
      <alignment horizontal="center" vertical="center" wrapText="1"/>
    </xf>
    <xf numFmtId="0" fontId="6" fillId="0" borderId="6" xfId="0" applyFont="1" applyBorder="1" applyAlignment="1">
      <alignment horizontal="left" vertical="top" wrapText="1"/>
    </xf>
    <xf numFmtId="0" fontId="10" fillId="0" borderId="6" xfId="0" applyFont="1" applyBorder="1" applyAlignment="1">
      <alignment horizontal="center" vertical="center" wrapText="1"/>
    </xf>
    <xf numFmtId="0" fontId="10" fillId="0" borderId="6" xfId="0" applyFont="1" applyBorder="1" applyAlignment="1">
      <alignment horizontal="left" vertical="top" wrapText="1"/>
    </xf>
    <xf numFmtId="0" fontId="11" fillId="0" borderId="6" xfId="0" applyFont="1" applyBorder="1" applyAlignment="1">
      <alignment horizontal="center" wrapText="1"/>
    </xf>
    <xf numFmtId="0" fontId="6" fillId="0" borderId="6" xfId="0" applyFont="1" applyBorder="1" applyAlignment="1">
      <alignment wrapText="1"/>
    </xf>
    <xf numFmtId="165" fontId="11" fillId="0" borderId="6" xfId="0" applyNumberFormat="1" applyFont="1" applyBorder="1" applyAlignment="1">
      <alignment wrapText="1"/>
    </xf>
    <xf numFmtId="164" fontId="11" fillId="0" borderId="6" xfId="0" applyNumberFormat="1" applyFont="1" applyBorder="1" applyAlignment="1">
      <alignment wrapText="1"/>
    </xf>
    <xf numFmtId="165" fontId="9" fillId="3" borderId="7" xfId="0" applyNumberFormat="1" applyFont="1" applyFill="1" applyBorder="1" applyAlignment="1">
      <alignment horizontal="right" vertical="top" wrapText="1"/>
    </xf>
    <xf numFmtId="0" fontId="10" fillId="0" borderId="9" xfId="0" applyFont="1" applyBorder="1" applyAlignment="1">
      <alignment horizontal="left" vertical="top" wrapText="1"/>
    </xf>
    <xf numFmtId="0" fontId="6" fillId="0" borderId="0" xfId="0" applyFont="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center" vertical="center" wrapText="1"/>
    </xf>
    <xf numFmtId="0" fontId="6" fillId="0" borderId="0" xfId="0" applyFont="1" applyAlignment="1">
      <alignment horizontal="left" vertical="top" wrapText="1"/>
    </xf>
    <xf numFmtId="0" fontId="6" fillId="0" borderId="10" xfId="0" applyFont="1" applyBorder="1" applyAlignment="1">
      <alignment horizontal="center" vertical="center" wrapText="1"/>
    </xf>
    <xf numFmtId="0" fontId="11" fillId="0" borderId="10" xfId="0" applyFont="1" applyBorder="1" applyAlignment="1">
      <alignment horizontal="center" wrapText="1"/>
    </xf>
    <xf numFmtId="0" fontId="6" fillId="0" borderId="10" xfId="0" applyFont="1" applyBorder="1" applyAlignment="1">
      <alignment wrapText="1"/>
    </xf>
    <xf numFmtId="165" fontId="11" fillId="0" borderId="10" xfId="0" applyNumberFormat="1" applyFont="1" applyBorder="1" applyAlignment="1">
      <alignment wrapText="1"/>
    </xf>
    <xf numFmtId="164" fontId="11" fillId="0" borderId="10" xfId="0" applyNumberFormat="1" applyFont="1" applyBorder="1" applyAlignment="1">
      <alignment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left" wrapText="1"/>
    </xf>
    <xf numFmtId="0" fontId="9" fillId="3" borderId="6" xfId="0" applyFont="1" applyFill="1" applyBorder="1" applyAlignment="1">
      <alignment horizontal="center" wrapText="1"/>
    </xf>
    <xf numFmtId="0" fontId="9" fillId="3" borderId="6" xfId="0" applyFont="1" applyFill="1" applyBorder="1" applyAlignment="1">
      <alignment wrapText="1"/>
    </xf>
    <xf numFmtId="164" fontId="9" fillId="3" borderId="6" xfId="0" applyNumberFormat="1" applyFont="1" applyFill="1" applyBorder="1" applyAlignment="1">
      <alignment wrapText="1"/>
    </xf>
    <xf numFmtId="165" fontId="9" fillId="3" borderId="6" xfId="0" applyNumberFormat="1" applyFont="1" applyFill="1" applyBorder="1" applyAlignment="1">
      <alignment wrapText="1"/>
    </xf>
    <xf numFmtId="164" fontId="9" fillId="3" borderId="7" xfId="0" applyNumberFormat="1" applyFont="1" applyFill="1" applyBorder="1" applyAlignment="1">
      <alignment horizontal="right" vertical="top" wrapText="1"/>
    </xf>
    <xf numFmtId="164" fontId="11" fillId="2" borderId="1" xfId="0" applyNumberFormat="1" applyFont="1" applyFill="1" applyBorder="1" applyAlignment="1">
      <alignment wrapTex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10" fillId="0" borderId="10" xfId="0" applyFont="1" applyBorder="1" applyAlignment="1">
      <alignment horizontal="left" vertical="top" wrapText="1"/>
    </xf>
    <xf numFmtId="0" fontId="6" fillId="3" borderId="6" xfId="0" applyFont="1" applyFill="1" applyBorder="1" applyAlignment="1">
      <alignment horizontal="left" vertical="center" wrapText="1"/>
    </xf>
    <xf numFmtId="0" fontId="6" fillId="3" borderId="6" xfId="0" applyFont="1" applyFill="1" applyBorder="1" applyAlignment="1">
      <alignment horizontal="left" wrapText="1"/>
    </xf>
    <xf numFmtId="165" fontId="6" fillId="3" borderId="6" xfId="0" applyNumberFormat="1" applyFont="1" applyFill="1" applyBorder="1" applyAlignment="1">
      <alignment horizontal="left" wrapText="1"/>
    </xf>
    <xf numFmtId="0" fontId="6" fillId="0" borderId="2" xfId="0" applyFont="1" applyBorder="1" applyAlignment="1">
      <alignment wrapText="1"/>
    </xf>
    <xf numFmtId="165" fontId="6" fillId="0" borderId="2" xfId="0" applyNumberFormat="1" applyFont="1" applyBorder="1" applyAlignment="1">
      <alignment wrapText="1"/>
    </xf>
    <xf numFmtId="165" fontId="6" fillId="0" borderId="11" xfId="0" applyNumberFormat="1" applyFont="1" applyBorder="1" applyAlignment="1">
      <alignment horizontal="left" vertical="top" wrapText="1"/>
    </xf>
    <xf numFmtId="165" fontId="6" fillId="0" borderId="10" xfId="0" applyNumberFormat="1" applyFont="1" applyBorder="1" applyAlignment="1">
      <alignment horizontal="center" vertical="center" wrapText="1"/>
    </xf>
    <xf numFmtId="165" fontId="6" fillId="0" borderId="10" xfId="0" applyNumberFormat="1" applyFont="1" applyBorder="1" applyAlignment="1">
      <alignment horizontal="left" vertical="top" wrapText="1"/>
    </xf>
    <xf numFmtId="165" fontId="6" fillId="0" borderId="8" xfId="0" applyNumberFormat="1" applyFont="1" applyBorder="1" applyAlignment="1">
      <alignment horizontal="left" vertical="top" wrapText="1"/>
    </xf>
    <xf numFmtId="165" fontId="11" fillId="0" borderId="10" xfId="0" applyNumberFormat="1" applyFont="1" applyBorder="1" applyAlignment="1">
      <alignment horizontal="center" wrapText="1"/>
    </xf>
    <xf numFmtId="165" fontId="6" fillId="0" borderId="10" xfId="0" applyNumberFormat="1" applyFont="1" applyBorder="1" applyAlignment="1">
      <alignment wrapText="1"/>
    </xf>
    <xf numFmtId="165" fontId="6" fillId="0" borderId="0" xfId="1" applyNumberFormat="1" applyFont="1"/>
    <xf numFmtId="0" fontId="9" fillId="3" borderId="6" xfId="0" applyFont="1" applyFill="1" applyBorder="1" applyAlignment="1">
      <alignment horizontal="left" vertical="top" wrapText="1"/>
    </xf>
    <xf numFmtId="0" fontId="6" fillId="0" borderId="1" xfId="1" applyFont="1" applyBorder="1" applyAlignment="1">
      <alignment horizontal="center"/>
    </xf>
    <xf numFmtId="0" fontId="6" fillId="0" borderId="1" xfId="0" applyFont="1" applyBorder="1" applyAlignment="1">
      <alignment horizontal="right" vertical="center" wrapText="1"/>
    </xf>
    <xf numFmtId="0" fontId="6" fillId="0" borderId="1" xfId="1" applyFont="1" applyBorder="1"/>
    <xf numFmtId="165" fontId="6" fillId="0" borderId="1" xfId="2" applyNumberFormat="1" applyFont="1" applyBorder="1" applyAlignment="1">
      <alignment wrapText="1"/>
    </xf>
    <xf numFmtId="0" fontId="6" fillId="0" borderId="1" xfId="2" applyFont="1" applyBorder="1" applyAlignment="1">
      <alignment wrapText="1"/>
    </xf>
    <xf numFmtId="164" fontId="6" fillId="0" borderId="0" xfId="1" applyNumberFormat="1" applyFont="1"/>
    <xf numFmtId="0" fontId="9" fillId="3" borderId="5" xfId="0" applyFont="1" applyFill="1" applyBorder="1" applyAlignment="1">
      <alignment horizontal="left" vertical="top"/>
    </xf>
    <xf numFmtId="0" fontId="14" fillId="3" borderId="6" xfId="0" applyFont="1" applyFill="1" applyBorder="1" applyAlignment="1">
      <alignment horizontal="center" vertical="center" wrapText="1"/>
    </xf>
    <xf numFmtId="0" fontId="14" fillId="3" borderId="6" xfId="0" applyFont="1" applyFill="1" applyBorder="1" applyAlignment="1">
      <alignment horizontal="left" vertical="top" wrapText="1"/>
    </xf>
    <xf numFmtId="0" fontId="14" fillId="3" borderId="6" xfId="0" applyFont="1" applyFill="1" applyBorder="1" applyAlignment="1">
      <alignment horizontal="center" wrapText="1"/>
    </xf>
    <xf numFmtId="0" fontId="14" fillId="3" borderId="6" xfId="0" applyFont="1" applyFill="1" applyBorder="1" applyAlignment="1">
      <alignment wrapText="1"/>
    </xf>
    <xf numFmtId="164" fontId="14" fillId="3" borderId="6" xfId="0" applyNumberFormat="1" applyFont="1" applyFill="1" applyBorder="1" applyAlignment="1">
      <alignment wrapText="1"/>
    </xf>
    <xf numFmtId="165" fontId="14" fillId="3" borderId="6" xfId="0" applyNumberFormat="1" applyFont="1" applyFill="1" applyBorder="1" applyAlignment="1">
      <alignment wrapText="1"/>
    </xf>
    <xf numFmtId="0" fontId="6" fillId="0" borderId="0" xfId="0" applyFont="1" applyAlignment="1">
      <alignment horizontal="left" wrapText="1"/>
    </xf>
    <xf numFmtId="0" fontId="6" fillId="0" borderId="0" xfId="0" applyFont="1" applyAlignment="1">
      <alignment wrapText="1"/>
    </xf>
    <xf numFmtId="165" fontId="6" fillId="0" borderId="0" xfId="0" applyNumberFormat="1" applyFont="1" applyAlignment="1">
      <alignment wrapText="1"/>
    </xf>
    <xf numFmtId="164" fontId="6" fillId="0" borderId="0" xfId="0" applyNumberFormat="1" applyFont="1" applyAlignment="1">
      <alignment wrapText="1"/>
    </xf>
    <xf numFmtId="0" fontId="6" fillId="0" borderId="1" xfId="0" applyFont="1" applyBorder="1" applyAlignment="1">
      <alignment horizontal="left" wrapText="1"/>
    </xf>
    <xf numFmtId="164" fontId="6" fillId="0" borderId="1" xfId="0" applyNumberFormat="1" applyFont="1" applyBorder="1" applyAlignment="1">
      <alignment wrapText="1"/>
    </xf>
    <xf numFmtId="0" fontId="6" fillId="0" borderId="0" xfId="0" quotePrefix="1" applyFont="1" applyAlignment="1">
      <alignment horizontal="left" vertical="center"/>
    </xf>
    <xf numFmtId="167" fontId="4" fillId="0" borderId="0" xfId="0" applyNumberFormat="1" applyFont="1" applyAlignment="1">
      <alignment horizontal="left" vertical="center" wrapText="1"/>
    </xf>
    <xf numFmtId="168" fontId="4" fillId="0" borderId="0" xfId="0" applyNumberFormat="1" applyFont="1" applyAlignment="1">
      <alignment horizontal="left" vertical="center" wrapText="1"/>
    </xf>
    <xf numFmtId="0" fontId="2" fillId="0" borderId="0" xfId="1"/>
    <xf numFmtId="165" fontId="2" fillId="0" borderId="0" xfId="1" applyNumberFormat="1"/>
    <xf numFmtId="0" fontId="6" fillId="0" borderId="1" xfId="0" quotePrefix="1" applyFont="1" applyBorder="1" applyAlignment="1">
      <alignment horizontal="left" wrapText="1"/>
    </xf>
    <xf numFmtId="0" fontId="6" fillId="2" borderId="2" xfId="0" applyFont="1" applyFill="1" applyBorder="1" applyAlignment="1">
      <alignment horizontal="right" vertical="center" wrapText="1"/>
    </xf>
    <xf numFmtId="0" fontId="6" fillId="0" borderId="2" xfId="0" applyFont="1" applyBorder="1" applyAlignment="1">
      <alignment horizontal="center" vertical="center" wrapText="1"/>
    </xf>
    <xf numFmtId="0" fontId="6" fillId="0" borderId="4" xfId="0" applyFont="1" applyBorder="1" applyAlignment="1">
      <alignment wrapText="1"/>
    </xf>
    <xf numFmtId="165" fontId="6" fillId="0" borderId="4" xfId="0" applyNumberFormat="1" applyFont="1" applyBorder="1" applyAlignment="1">
      <alignment wrapText="1"/>
    </xf>
    <xf numFmtId="0" fontId="6" fillId="2" borderId="1" xfId="0" applyFont="1" applyFill="1" applyBorder="1" applyAlignment="1">
      <alignment horizontal="right" vertical="center" wrapText="1"/>
    </xf>
    <xf numFmtId="0" fontId="6" fillId="0" borderId="1" xfId="2" applyFont="1" applyBorder="1" applyAlignment="1">
      <alignment horizontal="left" vertical="center" wrapText="1"/>
    </xf>
    <xf numFmtId="167" fontId="4" fillId="0" borderId="0" xfId="0" applyNumberFormat="1" applyFont="1"/>
    <xf numFmtId="4" fontId="6" fillId="0" borderId="0" xfId="0" applyNumberFormat="1" applyFont="1" applyAlignment="1">
      <alignment wrapText="1"/>
    </xf>
    <xf numFmtId="167" fontId="11" fillId="2" borderId="2" xfId="0" applyNumberFormat="1" applyFont="1" applyFill="1" applyBorder="1" applyAlignment="1">
      <alignment wrapText="1"/>
    </xf>
    <xf numFmtId="165" fontId="6" fillId="2" borderId="2" xfId="0" applyNumberFormat="1" applyFont="1" applyFill="1" applyBorder="1" applyAlignment="1">
      <alignment wrapText="1"/>
    </xf>
    <xf numFmtId="4" fontId="11" fillId="2" borderId="2" xfId="0" applyNumberFormat="1" applyFont="1" applyFill="1" applyBorder="1" applyAlignment="1">
      <alignment wrapText="1"/>
    </xf>
    <xf numFmtId="0" fontId="6" fillId="0" borderId="4" xfId="0" applyFont="1" applyBorder="1" applyAlignment="1">
      <alignment horizontal="left" wrapText="1"/>
    </xf>
    <xf numFmtId="0" fontId="6" fillId="0" borderId="2" xfId="0" applyFont="1" applyBorder="1" applyAlignment="1">
      <alignment horizontal="left" wrapText="1"/>
    </xf>
    <xf numFmtId="0" fontId="6" fillId="0" borderId="4" xfId="1" applyFont="1" applyBorder="1" applyAlignment="1">
      <alignment horizontal="center"/>
    </xf>
    <xf numFmtId="0" fontId="6" fillId="0" borderId="4" xfId="0" applyFont="1" applyBorder="1" applyAlignment="1">
      <alignment horizontal="right" vertical="center" wrapText="1"/>
    </xf>
    <xf numFmtId="10" fontId="6" fillId="0" borderId="0" xfId="0" applyNumberFormat="1" applyFont="1" applyAlignment="1">
      <alignment wrapText="1"/>
    </xf>
    <xf numFmtId="0" fontId="6" fillId="0" borderId="0" xfId="0" applyFont="1" applyAlignment="1">
      <alignment horizontal="left" vertical="center"/>
    </xf>
    <xf numFmtId="0" fontId="6" fillId="0" borderId="0" xfId="0" applyFont="1" applyAlignment="1">
      <alignment horizontal="right" wrapText="1"/>
    </xf>
    <xf numFmtId="0" fontId="11" fillId="0" borderId="0" xfId="0" applyFont="1" applyAlignment="1">
      <alignment horizontal="left" vertical="center"/>
    </xf>
    <xf numFmtId="0" fontId="11" fillId="0" borderId="0" xfId="0" applyFont="1" applyAlignment="1">
      <alignment horizontal="left"/>
    </xf>
    <xf numFmtId="0" fontId="11" fillId="0" borderId="0" xfId="1" applyFont="1"/>
    <xf numFmtId="0" fontId="6" fillId="0" borderId="0" xfId="0" applyFont="1" applyAlignment="1">
      <alignment horizontal="left" vertical="center" wrapText="1"/>
    </xf>
    <xf numFmtId="0" fontId="4" fillId="0" borderId="0" xfId="1" applyFont="1" applyAlignment="1">
      <alignment horizontal="left"/>
    </xf>
    <xf numFmtId="4" fontId="6" fillId="0" borderId="0" xfId="1" applyNumberFormat="1" applyFont="1"/>
    <xf numFmtId="0" fontId="6" fillId="0" borderId="1" xfId="0" applyFont="1" applyBorder="1" applyAlignment="1">
      <alignment horizontal="right" wrapText="1"/>
    </xf>
    <xf numFmtId="165" fontId="4" fillId="0" borderId="0" xfId="0" applyNumberFormat="1" applyFont="1" applyAlignment="1">
      <alignment horizontal="center" vertical="center" wrapText="1"/>
    </xf>
    <xf numFmtId="169" fontId="6" fillId="0" borderId="0" xfId="1" applyNumberFormat="1" applyFont="1"/>
    <xf numFmtId="10" fontId="6" fillId="0" borderId="0" xfId="1" applyNumberFormat="1" applyFont="1"/>
    <xf numFmtId="170" fontId="6" fillId="0" borderId="0" xfId="1" applyNumberFormat="1" applyFont="1"/>
    <xf numFmtId="0" fontId="11" fillId="0" borderId="0" xfId="0" applyFont="1" applyAlignment="1">
      <alignment vertical="center"/>
    </xf>
    <xf numFmtId="0" fontId="6" fillId="0" borderId="0" xfId="0" applyFont="1" applyAlignment="1">
      <alignment vertical="center" wrapText="1"/>
    </xf>
    <xf numFmtId="0" fontId="11" fillId="0" borderId="0" xfId="0" applyFont="1" applyAlignment="1">
      <alignment horizontal="left" vertical="center" wrapText="1"/>
    </xf>
    <xf numFmtId="0" fontId="15" fillId="0" borderId="0" xfId="1" applyFont="1"/>
    <xf numFmtId="0" fontId="6" fillId="0" borderId="1" xfId="0" quotePrefix="1" applyFont="1" applyBorder="1" applyAlignment="1">
      <alignmen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top" wrapText="1"/>
    </xf>
    <xf numFmtId="0" fontId="10" fillId="0" borderId="1" xfId="0" applyFont="1" applyBorder="1" applyAlignment="1">
      <alignment horizontal="left" vertical="top" wrapText="1"/>
    </xf>
    <xf numFmtId="0" fontId="6" fillId="0" borderId="2" xfId="0" applyFont="1" applyBorder="1" applyAlignment="1">
      <alignment horizontal="left" vertical="top" wrapText="1"/>
    </xf>
    <xf numFmtId="0" fontId="10" fillId="0" borderId="4" xfId="0" applyFont="1" applyBorder="1" applyAlignment="1">
      <alignment horizontal="left" vertical="top" wrapText="1"/>
    </xf>
    <xf numFmtId="0" fontId="6" fillId="0" borderId="4" xfId="0" applyFont="1" applyBorder="1" applyAlignment="1">
      <alignment horizontal="left" vertical="top"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3" xfId="0" applyFont="1" applyBorder="1" applyAlignment="1">
      <alignment horizontal="left" vertical="top" wrapText="1"/>
    </xf>
    <xf numFmtId="0" fontId="10" fillId="0" borderId="3"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6" fillId="0" borderId="3" xfId="0" quotePrefix="1" applyFont="1" applyBorder="1" applyAlignment="1">
      <alignment horizontal="center" vertical="center" wrapText="1"/>
    </xf>
    <xf numFmtId="0" fontId="6" fillId="0" borderId="1" xfId="0" quotePrefix="1" applyFont="1" applyBorder="1" applyAlignment="1">
      <alignment horizontal="left" vertical="top" wrapText="1"/>
    </xf>
    <xf numFmtId="0" fontId="6" fillId="4"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4" borderId="1" xfId="0" applyFont="1" applyFill="1" applyBorder="1" applyAlignment="1" applyProtection="1">
      <alignment horizontal="left" vertical="center" wrapText="1"/>
      <protection locked="0"/>
    </xf>
    <xf numFmtId="0" fontId="6" fillId="0" borderId="2" xfId="0" quotePrefix="1" applyFont="1" applyBorder="1" applyAlignment="1">
      <alignment horizontal="center" vertical="center" wrapText="1"/>
    </xf>
    <xf numFmtId="0" fontId="6" fillId="0" borderId="2" xfId="0" quotePrefix="1" applyFont="1" applyBorder="1" applyAlignment="1">
      <alignment horizontal="left" vertical="top" wrapText="1"/>
    </xf>
    <xf numFmtId="0" fontId="6" fillId="0" borderId="3" xfId="0" quotePrefix="1" applyFont="1" applyBorder="1" applyAlignment="1">
      <alignment horizontal="left" vertical="top" wrapText="1"/>
    </xf>
    <xf numFmtId="164" fontId="6" fillId="4" borderId="1"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10" fillId="0" borderId="12" xfId="0" applyFont="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6" fillId="0" borderId="2" xfId="0" applyFont="1" applyFill="1" applyBorder="1" applyAlignment="1">
      <alignment wrapText="1"/>
    </xf>
    <xf numFmtId="165" fontId="6" fillId="0" borderId="1" xfId="0" applyNumberFormat="1" applyFont="1" applyFill="1" applyBorder="1" applyAlignment="1">
      <alignment wrapText="1"/>
    </xf>
    <xf numFmtId="0" fontId="6" fillId="0" borderId="2" xfId="0" applyFont="1" applyFill="1" applyBorder="1" applyAlignment="1">
      <alignment horizontal="center" vertical="center" wrapText="1"/>
    </xf>
    <xf numFmtId="165" fontId="6" fillId="0" borderId="2" xfId="0" applyNumberFormat="1" applyFont="1" applyFill="1" applyBorder="1" applyAlignment="1">
      <alignment wrapText="1"/>
    </xf>
    <xf numFmtId="0" fontId="6" fillId="0" borderId="1" xfId="0" applyFont="1" applyFill="1" applyBorder="1" applyAlignment="1">
      <alignment vertical="center" wrapText="1"/>
    </xf>
    <xf numFmtId="165" fontId="6" fillId="0" borderId="1" xfId="0" applyNumberFormat="1" applyFont="1" applyFill="1" applyBorder="1" applyAlignment="1">
      <alignment vertical="center" wrapText="1"/>
    </xf>
  </cellXfs>
  <cellStyles count="3">
    <cellStyle name="Normal" xfId="0" builtinId="0"/>
    <cellStyle name="Normal 2" xfId="1" xr:uid="{00000000-0005-0000-0000-000001000000}"/>
    <cellStyle name="Normal 4" xfId="2"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87"/>
  <sheetViews>
    <sheetView showGridLines="0" tabSelected="1" zoomScale="90" zoomScaleNormal="90" workbookViewId="0">
      <selection activeCell="H1" sqref="H1"/>
    </sheetView>
  </sheetViews>
  <sheetFormatPr defaultColWidth="9.109375" defaultRowHeight="13.8" x14ac:dyDescent="0.3"/>
  <cols>
    <col min="1" max="1" width="20.6640625" style="105" customWidth="1"/>
    <col min="2" max="2" width="6.44140625" style="33" customWidth="1"/>
    <col min="3" max="3" width="49.6640625" style="105" customWidth="1"/>
    <col min="4" max="5" width="6" style="33" customWidth="1"/>
    <col min="6" max="6" width="28.6640625" style="105" customWidth="1"/>
    <col min="7" max="7" width="30.6640625" style="105" customWidth="1"/>
    <col min="8" max="8" width="6.6640625" style="33" bestFit="1" customWidth="1"/>
    <col min="9" max="9" width="7.109375" style="12" bestFit="1" customWidth="1"/>
    <col min="10" max="10" width="6.109375" style="12" bestFit="1" customWidth="1"/>
    <col min="11" max="11" width="10.5546875" style="12" customWidth="1"/>
    <col min="12" max="12" width="13.5546875" style="106" customWidth="1"/>
    <col min="13" max="13" width="11.33203125" style="12" customWidth="1"/>
    <col min="14" max="14" width="13.6640625" style="106" customWidth="1"/>
    <col min="15" max="15" width="11" style="12" bestFit="1" customWidth="1"/>
    <col min="16" max="16" width="13.5546875" style="106" customWidth="1"/>
    <col min="17" max="17" width="13.6640625" style="13" customWidth="1"/>
    <col min="18" max="18" width="11.5546875" style="12" customWidth="1"/>
    <col min="19" max="19" width="13.5546875" style="106" customWidth="1"/>
    <col min="20" max="20" width="2.109375" style="22" customWidth="1"/>
    <col min="21" max="21" width="15.88671875" style="22" bestFit="1" customWidth="1"/>
    <col min="22" max="22" width="12.33203125" style="22" bestFit="1" customWidth="1"/>
    <col min="23" max="16384" width="9.109375" style="22"/>
  </cols>
  <sheetData>
    <row r="1" spans="1:21" s="19" customFormat="1" ht="30" customHeight="1" x14ac:dyDescent="0.3">
      <c r="A1" s="16" t="s">
        <v>127</v>
      </c>
      <c r="B1" s="17"/>
      <c r="C1" s="17"/>
      <c r="D1" s="18"/>
      <c r="E1" s="18"/>
      <c r="F1" s="17"/>
      <c r="H1" s="138"/>
      <c r="I1" s="5"/>
      <c r="J1" s="3"/>
      <c r="K1" s="2"/>
      <c r="L1" s="108"/>
      <c r="M1" s="2"/>
      <c r="N1" s="2"/>
      <c r="O1" s="2"/>
      <c r="P1" s="2"/>
      <c r="R1" s="1" t="s">
        <v>60</v>
      </c>
      <c r="S1" s="4">
        <v>45057</v>
      </c>
      <c r="U1" s="109"/>
    </row>
    <row r="2" spans="1:21" x14ac:dyDescent="0.3">
      <c r="A2" s="20"/>
      <c r="B2" s="107"/>
      <c r="C2" s="20"/>
      <c r="D2" s="21"/>
      <c r="E2" s="21"/>
      <c r="F2" s="20"/>
      <c r="G2" s="6"/>
      <c r="H2" s="11"/>
      <c r="I2" s="10"/>
      <c r="J2" s="7"/>
      <c r="K2" s="119"/>
      <c r="L2" s="119"/>
      <c r="M2" s="7"/>
      <c r="N2" s="7"/>
      <c r="O2" s="7"/>
      <c r="P2" s="7"/>
      <c r="Q2" s="7"/>
      <c r="R2" s="8"/>
      <c r="S2" s="9"/>
      <c r="U2" s="135"/>
    </row>
    <row r="3" spans="1:21" ht="14.25" customHeight="1" x14ac:dyDescent="0.3">
      <c r="A3" s="23" t="s">
        <v>54</v>
      </c>
      <c r="B3" s="24"/>
      <c r="C3" s="25" t="s">
        <v>6</v>
      </c>
      <c r="D3" s="24"/>
      <c r="E3" s="24"/>
      <c r="F3" s="25" t="s">
        <v>6</v>
      </c>
      <c r="G3" s="25" t="s">
        <v>6</v>
      </c>
      <c r="H3" s="24" t="s">
        <v>6</v>
      </c>
      <c r="I3" s="26" t="s">
        <v>6</v>
      </c>
      <c r="J3" s="27" t="s">
        <v>6</v>
      </c>
      <c r="K3" s="27"/>
      <c r="L3" s="28" t="s">
        <v>6</v>
      </c>
      <c r="M3" s="27" t="s">
        <v>6</v>
      </c>
      <c r="N3" s="28" t="s">
        <v>6</v>
      </c>
      <c r="O3" s="27" t="s">
        <v>6</v>
      </c>
      <c r="P3" s="28" t="s">
        <v>6</v>
      </c>
      <c r="Q3" s="28" t="s">
        <v>6</v>
      </c>
      <c r="R3" s="27" t="s">
        <v>6</v>
      </c>
      <c r="S3" s="29" t="s">
        <v>53</v>
      </c>
    </row>
    <row r="4" spans="1:21" x14ac:dyDescent="0.3">
      <c r="A4" s="168" t="s">
        <v>31</v>
      </c>
      <c r="B4" s="164" t="s">
        <v>3</v>
      </c>
      <c r="C4" s="168" t="s">
        <v>4</v>
      </c>
      <c r="D4" s="164" t="s">
        <v>36</v>
      </c>
      <c r="E4" s="164" t="s">
        <v>103</v>
      </c>
      <c r="F4" s="168" t="s">
        <v>49</v>
      </c>
      <c r="G4" s="168" t="s">
        <v>5</v>
      </c>
      <c r="H4" s="164" t="s">
        <v>47</v>
      </c>
      <c r="I4" s="164" t="s">
        <v>109</v>
      </c>
      <c r="J4" s="164" t="s">
        <v>1</v>
      </c>
      <c r="K4" s="164" t="s">
        <v>28</v>
      </c>
      <c r="L4" s="164" t="s">
        <v>50</v>
      </c>
      <c r="M4" s="164" t="s">
        <v>6</v>
      </c>
      <c r="N4" s="164" t="s">
        <v>51</v>
      </c>
      <c r="O4" s="164" t="s">
        <v>6</v>
      </c>
      <c r="P4" s="172" t="s">
        <v>7</v>
      </c>
      <c r="Q4" s="164" t="s">
        <v>52</v>
      </c>
      <c r="R4" s="164" t="s">
        <v>6</v>
      </c>
      <c r="S4" s="172" t="s">
        <v>8</v>
      </c>
    </row>
    <row r="5" spans="1:21" x14ac:dyDescent="0.3">
      <c r="A5" s="168" t="s">
        <v>6</v>
      </c>
      <c r="B5" s="164"/>
      <c r="C5" s="168" t="s">
        <v>6</v>
      </c>
      <c r="D5" s="165"/>
      <c r="E5" s="165"/>
      <c r="F5" s="168" t="s">
        <v>6</v>
      </c>
      <c r="G5" s="168" t="s">
        <v>6</v>
      </c>
      <c r="H5" s="164" t="s">
        <v>6</v>
      </c>
      <c r="I5" s="164" t="s">
        <v>6</v>
      </c>
      <c r="J5" s="164" t="s">
        <v>6</v>
      </c>
      <c r="K5" s="165"/>
      <c r="L5" s="30" t="s">
        <v>9</v>
      </c>
      <c r="M5" s="31" t="s">
        <v>10</v>
      </c>
      <c r="N5" s="30" t="s">
        <v>9</v>
      </c>
      <c r="O5" s="31" t="s">
        <v>10</v>
      </c>
      <c r="P5" s="172" t="s">
        <v>6</v>
      </c>
      <c r="Q5" s="32" t="s">
        <v>9</v>
      </c>
      <c r="R5" s="31" t="s">
        <v>11</v>
      </c>
      <c r="S5" s="172" t="s">
        <v>6</v>
      </c>
    </row>
    <row r="6" spans="1:21" ht="12.75" customHeight="1" x14ac:dyDescent="0.3">
      <c r="A6" s="157" t="s">
        <v>350</v>
      </c>
      <c r="B6" s="148">
        <v>161101</v>
      </c>
      <c r="C6" s="157" t="s">
        <v>351</v>
      </c>
      <c r="D6" s="148" t="s">
        <v>15</v>
      </c>
      <c r="E6" s="162" t="s">
        <v>110</v>
      </c>
      <c r="F6" s="154" t="s">
        <v>413</v>
      </c>
      <c r="G6" s="154" t="s">
        <v>266</v>
      </c>
      <c r="H6" s="33">
        <v>20606</v>
      </c>
      <c r="I6" s="12">
        <v>2021</v>
      </c>
      <c r="J6" s="12" t="s">
        <v>15</v>
      </c>
      <c r="K6" s="12" t="s">
        <v>192</v>
      </c>
      <c r="L6" s="13">
        <v>551668.09</v>
      </c>
      <c r="M6" s="12" t="s">
        <v>100</v>
      </c>
      <c r="N6" s="13">
        <v>63140.88</v>
      </c>
      <c r="O6" s="12" t="s">
        <v>0</v>
      </c>
      <c r="P6" s="13">
        <f t="shared" ref="P6:P7" si="0">SUM(N6,L6)</f>
        <v>614808.97</v>
      </c>
      <c r="S6" s="13">
        <f t="shared" ref="S6:S7" si="1">SUM(Q6,P6)</f>
        <v>614808.97</v>
      </c>
    </row>
    <row r="7" spans="1:21" ht="12.75" customHeight="1" x14ac:dyDescent="0.3">
      <c r="A7" s="157"/>
      <c r="B7" s="148"/>
      <c r="C7" s="157"/>
      <c r="D7" s="156"/>
      <c r="E7" s="156"/>
      <c r="F7" s="150"/>
      <c r="G7" s="150"/>
      <c r="H7" s="33">
        <v>20606</v>
      </c>
      <c r="I7" s="12">
        <v>2021</v>
      </c>
      <c r="J7" s="12" t="s">
        <v>15</v>
      </c>
      <c r="K7" s="12" t="s">
        <v>192</v>
      </c>
      <c r="L7" s="13">
        <v>168655.16</v>
      </c>
      <c r="M7" s="105">
        <v>5303</v>
      </c>
      <c r="N7" s="13">
        <v>19303.34</v>
      </c>
      <c r="O7" s="12" t="s">
        <v>12</v>
      </c>
      <c r="P7" s="13">
        <f t="shared" si="0"/>
        <v>187958.5</v>
      </c>
      <c r="S7" s="13">
        <f t="shared" si="1"/>
        <v>187958.5</v>
      </c>
    </row>
    <row r="8" spans="1:21" ht="12.75" customHeight="1" x14ac:dyDescent="0.3">
      <c r="A8" s="157"/>
      <c r="B8" s="148"/>
      <c r="C8" s="157"/>
      <c r="D8" s="156"/>
      <c r="E8" s="156"/>
      <c r="F8" s="150"/>
      <c r="G8" s="150"/>
      <c r="H8" s="33">
        <v>20606</v>
      </c>
      <c r="I8" s="12">
        <v>2021</v>
      </c>
      <c r="J8" s="12" t="s">
        <v>15</v>
      </c>
      <c r="K8" s="12" t="s">
        <v>192</v>
      </c>
      <c r="L8" s="13">
        <v>743917.94</v>
      </c>
      <c r="M8" s="12" t="s">
        <v>83</v>
      </c>
      <c r="N8" s="13">
        <v>85144.74</v>
      </c>
      <c r="O8" s="12" t="s">
        <v>14</v>
      </c>
      <c r="P8" s="13">
        <f t="shared" ref="P8:P9" si="2">SUM(N8,L8)</f>
        <v>829062.67999999993</v>
      </c>
      <c r="S8" s="13">
        <f t="shared" ref="S8:S9" si="3">SUM(Q8,P8)</f>
        <v>829062.67999999993</v>
      </c>
      <c r="U8" s="86"/>
    </row>
    <row r="9" spans="1:21" ht="12.75" customHeight="1" x14ac:dyDescent="0.3">
      <c r="A9" s="157"/>
      <c r="B9" s="148"/>
      <c r="C9" s="157"/>
      <c r="D9" s="156"/>
      <c r="E9" s="156"/>
      <c r="F9" s="150"/>
      <c r="G9" s="150"/>
      <c r="H9" s="33">
        <v>20606</v>
      </c>
      <c r="I9" s="12">
        <v>2021</v>
      </c>
      <c r="J9" s="12" t="s">
        <v>15</v>
      </c>
      <c r="K9" s="12" t="s">
        <v>192</v>
      </c>
      <c r="L9" s="13">
        <v>134595</v>
      </c>
      <c r="M9" s="12" t="s">
        <v>352</v>
      </c>
      <c r="N9" s="13">
        <v>15405</v>
      </c>
      <c r="O9" s="12" t="s">
        <v>14</v>
      </c>
      <c r="P9" s="13">
        <f t="shared" si="2"/>
        <v>150000</v>
      </c>
      <c r="S9" s="13">
        <f t="shared" si="3"/>
        <v>150000</v>
      </c>
      <c r="U9" s="86"/>
    </row>
    <row r="10" spans="1:21" ht="18" customHeight="1" x14ac:dyDescent="0.3">
      <c r="A10" s="153"/>
      <c r="B10" s="149"/>
      <c r="C10" s="153"/>
      <c r="D10" s="155"/>
      <c r="E10" s="155"/>
      <c r="F10" s="150"/>
      <c r="G10" s="151"/>
      <c r="H10" s="34"/>
      <c r="I10" s="35" t="s">
        <v>35</v>
      </c>
      <c r="J10" s="36"/>
      <c r="K10" s="36"/>
      <c r="L10" s="37">
        <f>SUM(L6:L9)</f>
        <v>1598836.19</v>
      </c>
      <c r="M10" s="37"/>
      <c r="N10" s="37">
        <f>SUM(N6:N9)</f>
        <v>182993.96000000002</v>
      </c>
      <c r="O10" s="37"/>
      <c r="P10" s="37">
        <f>SUM(P6:P9)</f>
        <v>1781830.15</v>
      </c>
      <c r="Q10" s="37">
        <f>SUM(Q6:Q9)</f>
        <v>0</v>
      </c>
      <c r="R10" s="37"/>
      <c r="S10" s="37">
        <f>SUM(S6:S9)</f>
        <v>1781830.15</v>
      </c>
    </row>
    <row r="11" spans="1:21" ht="12.75" customHeight="1" x14ac:dyDescent="0.3">
      <c r="A11" s="157" t="s">
        <v>353</v>
      </c>
      <c r="B11" s="148">
        <v>191001</v>
      </c>
      <c r="C11" s="157" t="s">
        <v>354</v>
      </c>
      <c r="D11" s="148" t="s">
        <v>15</v>
      </c>
      <c r="E11" s="162" t="s">
        <v>110</v>
      </c>
      <c r="F11" s="154" t="s">
        <v>413</v>
      </c>
      <c r="G11" s="154" t="s">
        <v>266</v>
      </c>
      <c r="H11" s="33">
        <v>21843</v>
      </c>
      <c r="I11" s="12">
        <v>2022</v>
      </c>
      <c r="J11" s="12" t="s">
        <v>15</v>
      </c>
      <c r="K11" s="12" t="s">
        <v>355</v>
      </c>
      <c r="L11" s="13">
        <v>551668</v>
      </c>
      <c r="M11" s="12" t="s">
        <v>357</v>
      </c>
      <c r="N11" s="13">
        <v>63140.87</v>
      </c>
      <c r="O11" s="12" t="s">
        <v>0</v>
      </c>
      <c r="P11" s="13">
        <f t="shared" ref="P11" si="4">SUM(N11,L11)</f>
        <v>614808.87</v>
      </c>
      <c r="S11" s="13">
        <f t="shared" ref="S11" si="5">SUM(Q11,P11)</f>
        <v>614808.87</v>
      </c>
    </row>
    <row r="12" spans="1:21" ht="12.75" customHeight="1" x14ac:dyDescent="0.3">
      <c r="A12" s="157"/>
      <c r="B12" s="148"/>
      <c r="C12" s="157"/>
      <c r="D12" s="148"/>
      <c r="E12" s="162"/>
      <c r="F12" s="154"/>
      <c r="G12" s="154"/>
      <c r="H12" s="33">
        <v>21843</v>
      </c>
      <c r="I12" s="12">
        <v>2022</v>
      </c>
      <c r="J12" s="12" t="s">
        <v>15</v>
      </c>
      <c r="K12" s="12" t="s">
        <v>355</v>
      </c>
      <c r="L12" s="13">
        <v>1341881.93</v>
      </c>
      <c r="M12" s="12" t="s">
        <v>352</v>
      </c>
      <c r="N12" s="13">
        <v>153584.39000000001</v>
      </c>
      <c r="O12" s="12" t="s">
        <v>0</v>
      </c>
      <c r="P12" s="13">
        <f t="shared" ref="P12" si="6">SUM(N12,L12)</f>
        <v>1495466.3199999998</v>
      </c>
      <c r="S12" s="13">
        <f t="shared" ref="S12" si="7">SUM(Q12,P12)</f>
        <v>1495466.3199999998</v>
      </c>
    </row>
    <row r="13" spans="1:21" ht="12.75" customHeight="1" x14ac:dyDescent="0.3">
      <c r="A13" s="157"/>
      <c r="B13" s="148"/>
      <c r="C13" s="157"/>
      <c r="D13" s="148"/>
      <c r="E13" s="162"/>
      <c r="F13" s="154"/>
      <c r="G13" s="154"/>
      <c r="H13" s="33">
        <v>21843</v>
      </c>
      <c r="I13" s="12">
        <v>2022</v>
      </c>
      <c r="J13" s="12" t="s">
        <v>15</v>
      </c>
      <c r="K13" s="12" t="s">
        <v>355</v>
      </c>
      <c r="L13" s="13">
        <v>168655.16</v>
      </c>
      <c r="M13" s="12" t="s">
        <v>356</v>
      </c>
      <c r="N13" s="13">
        <v>19303.34</v>
      </c>
      <c r="O13" s="12" t="s">
        <v>0</v>
      </c>
      <c r="P13" s="13">
        <f t="shared" ref="P13" si="8">SUM(N13,L13)</f>
        <v>187958.5</v>
      </c>
      <c r="S13" s="13">
        <f t="shared" ref="S13" si="9">SUM(Q13,P13)</f>
        <v>187958.5</v>
      </c>
    </row>
    <row r="14" spans="1:21" ht="30.6" customHeight="1" x14ac:dyDescent="0.3">
      <c r="A14" s="153"/>
      <c r="B14" s="149"/>
      <c r="C14" s="153"/>
      <c r="D14" s="155"/>
      <c r="E14" s="155"/>
      <c r="F14" s="150"/>
      <c r="G14" s="151"/>
      <c r="H14" s="34"/>
      <c r="I14" s="35" t="s">
        <v>35</v>
      </c>
      <c r="J14" s="36"/>
      <c r="K14" s="36"/>
      <c r="L14" s="37">
        <f>SUM(L11:L13)</f>
        <v>2062205.0899999999</v>
      </c>
      <c r="M14" s="37"/>
      <c r="N14" s="37">
        <f>SUM(N11:N13)</f>
        <v>236028.6</v>
      </c>
      <c r="O14" s="37"/>
      <c r="P14" s="37">
        <f>SUM(P11:P13)</f>
        <v>2298233.69</v>
      </c>
      <c r="Q14" s="37">
        <f>SUM(Q11:Q13)</f>
        <v>0</v>
      </c>
      <c r="R14" s="37"/>
      <c r="S14" s="37">
        <f>SUM(S11:S13)</f>
        <v>2298233.69</v>
      </c>
    </row>
    <row r="15" spans="1:21" ht="12.75" customHeight="1" x14ac:dyDescent="0.3">
      <c r="A15" s="157" t="s">
        <v>358</v>
      </c>
      <c r="B15" s="148">
        <v>191002</v>
      </c>
      <c r="C15" s="157" t="s">
        <v>588</v>
      </c>
      <c r="D15" s="148" t="s">
        <v>15</v>
      </c>
      <c r="E15" s="162" t="s">
        <v>110</v>
      </c>
      <c r="F15" s="154" t="s">
        <v>413</v>
      </c>
      <c r="G15" s="154" t="s">
        <v>266</v>
      </c>
      <c r="H15" s="33">
        <v>21853</v>
      </c>
      <c r="I15" s="12">
        <v>2023</v>
      </c>
      <c r="J15" s="12" t="s">
        <v>15</v>
      </c>
      <c r="K15" s="178" t="s">
        <v>590</v>
      </c>
      <c r="L15" s="13">
        <v>565603.18000000005</v>
      </c>
      <c r="M15" s="12" t="s">
        <v>100</v>
      </c>
      <c r="N15" s="13">
        <v>64735.82</v>
      </c>
      <c r="O15" s="12" t="s">
        <v>0</v>
      </c>
      <c r="P15" s="13">
        <f t="shared" ref="P15:P16" si="10">SUM(N15,L15)</f>
        <v>630339</v>
      </c>
      <c r="S15" s="13">
        <f t="shared" ref="S15:S16" si="11">SUM(Q15,P15)</f>
        <v>630339</v>
      </c>
      <c r="U15" s="86"/>
    </row>
    <row r="16" spans="1:21" ht="12.75" customHeight="1" x14ac:dyDescent="0.3">
      <c r="A16" s="157"/>
      <c r="B16" s="148"/>
      <c r="C16" s="157"/>
      <c r="D16" s="156"/>
      <c r="E16" s="156"/>
      <c r="F16" s="150"/>
      <c r="G16" s="150"/>
      <c r="H16" s="33">
        <v>21853</v>
      </c>
      <c r="I16" s="12">
        <v>2023</v>
      </c>
      <c r="J16" s="12" t="s">
        <v>15</v>
      </c>
      <c r="K16" s="178" t="s">
        <v>590</v>
      </c>
      <c r="L16" s="13">
        <v>166551</v>
      </c>
      <c r="M16" s="105">
        <v>5303</v>
      </c>
      <c r="N16" s="13">
        <v>19062.509999999998</v>
      </c>
      <c r="O16" s="12" t="s">
        <v>12</v>
      </c>
      <c r="P16" s="13">
        <f t="shared" si="10"/>
        <v>185613.51</v>
      </c>
      <c r="S16" s="13">
        <f t="shared" si="11"/>
        <v>185613.51</v>
      </c>
    </row>
    <row r="17" spans="1:19" ht="59.4" customHeight="1" x14ac:dyDescent="0.3">
      <c r="A17" s="153"/>
      <c r="B17" s="149"/>
      <c r="C17" s="153"/>
      <c r="D17" s="155"/>
      <c r="E17" s="155"/>
      <c r="F17" s="150"/>
      <c r="G17" s="151"/>
      <c r="H17" s="34"/>
      <c r="I17" s="35" t="s">
        <v>35</v>
      </c>
      <c r="J17" s="36"/>
      <c r="K17" s="36"/>
      <c r="L17" s="37">
        <f>SUM(L15:L16)</f>
        <v>732154.18</v>
      </c>
      <c r="M17" s="37"/>
      <c r="N17" s="37">
        <f>SUM(N15:N16)</f>
        <v>83798.33</v>
      </c>
      <c r="O17" s="37"/>
      <c r="P17" s="37">
        <f>SUM(P15:P16)</f>
        <v>815952.51</v>
      </c>
      <c r="Q17" s="37">
        <f>SUM(Q15:Q16)</f>
        <v>0</v>
      </c>
      <c r="R17" s="37"/>
      <c r="S17" s="37">
        <f>SUM(S15:S16)</f>
        <v>815952.51</v>
      </c>
    </row>
    <row r="18" spans="1:19" ht="12.75" customHeight="1" x14ac:dyDescent="0.3">
      <c r="A18" s="157" t="s">
        <v>359</v>
      </c>
      <c r="B18" s="148">
        <v>191003</v>
      </c>
      <c r="C18" s="157" t="s">
        <v>589</v>
      </c>
      <c r="D18" s="148" t="s">
        <v>15</v>
      </c>
      <c r="E18" s="162" t="s">
        <v>110</v>
      </c>
      <c r="F18" s="154" t="s">
        <v>413</v>
      </c>
      <c r="G18" s="154" t="s">
        <v>266</v>
      </c>
      <c r="H18" s="33">
        <v>21864</v>
      </c>
      <c r="I18" s="12">
        <v>2024</v>
      </c>
      <c r="J18" s="12" t="s">
        <v>15</v>
      </c>
      <c r="K18" s="12" t="s">
        <v>68</v>
      </c>
      <c r="L18" s="13">
        <v>565509.87</v>
      </c>
      <c r="M18" s="12" t="s">
        <v>100</v>
      </c>
      <c r="N18" s="13">
        <v>64725.13</v>
      </c>
      <c r="O18" s="12" t="s">
        <v>0</v>
      </c>
      <c r="P18" s="13">
        <f t="shared" ref="P18:P19" si="12">SUM(N18,L18)</f>
        <v>630235</v>
      </c>
      <c r="S18" s="13">
        <f t="shared" ref="S18:S19" si="13">SUM(Q18,P18)</f>
        <v>630235</v>
      </c>
    </row>
    <row r="19" spans="1:19" ht="12.75" customHeight="1" x14ac:dyDescent="0.3">
      <c r="A19" s="157"/>
      <c r="B19" s="148"/>
      <c r="C19" s="157"/>
      <c r="D19" s="156"/>
      <c r="E19" s="156"/>
      <c r="F19" s="150"/>
      <c r="G19" s="150"/>
      <c r="H19" s="33">
        <v>21864</v>
      </c>
      <c r="I19" s="12">
        <v>2024</v>
      </c>
      <c r="J19" s="12" t="s">
        <v>15</v>
      </c>
      <c r="K19" s="12" t="s">
        <v>68</v>
      </c>
      <c r="L19" s="13">
        <v>169812</v>
      </c>
      <c r="M19" s="105">
        <v>5303</v>
      </c>
      <c r="N19" s="13">
        <v>19435.75</v>
      </c>
      <c r="O19" s="12" t="s">
        <v>12</v>
      </c>
      <c r="P19" s="13">
        <f t="shared" si="12"/>
        <v>189247.75</v>
      </c>
      <c r="S19" s="13">
        <f t="shared" si="13"/>
        <v>189247.75</v>
      </c>
    </row>
    <row r="20" spans="1:19" ht="57.6" customHeight="1" x14ac:dyDescent="0.3">
      <c r="A20" s="153"/>
      <c r="B20" s="149"/>
      <c r="C20" s="153"/>
      <c r="D20" s="155"/>
      <c r="E20" s="155"/>
      <c r="F20" s="150"/>
      <c r="G20" s="151"/>
      <c r="H20" s="34"/>
      <c r="I20" s="35" t="s">
        <v>35</v>
      </c>
      <c r="J20" s="36"/>
      <c r="K20" s="36"/>
      <c r="L20" s="37">
        <f>SUM(L18:L19)</f>
        <v>735321.87</v>
      </c>
      <c r="M20" s="37"/>
      <c r="N20" s="37">
        <f>SUM(N18:N19)</f>
        <v>84160.88</v>
      </c>
      <c r="O20" s="37"/>
      <c r="P20" s="37">
        <f>SUM(P18:P19)</f>
        <v>819482.75</v>
      </c>
      <c r="Q20" s="37">
        <f>SUM(Q18:Q19)</f>
        <v>0</v>
      </c>
      <c r="R20" s="37"/>
      <c r="S20" s="37">
        <f>SUM(S18:S19)</f>
        <v>819482.75</v>
      </c>
    </row>
    <row r="21" spans="1:19" ht="12.75" customHeight="1" x14ac:dyDescent="0.3">
      <c r="A21" s="152" t="s">
        <v>349</v>
      </c>
      <c r="B21" s="147">
        <v>200501</v>
      </c>
      <c r="C21" s="152" t="s">
        <v>125</v>
      </c>
      <c r="D21" s="169" t="s">
        <v>110</v>
      </c>
      <c r="E21" s="169" t="s">
        <v>110</v>
      </c>
      <c r="F21" s="163" t="s">
        <v>534</v>
      </c>
      <c r="G21" s="163" t="s">
        <v>535</v>
      </c>
      <c r="H21" s="33">
        <v>22253</v>
      </c>
      <c r="I21" s="12">
        <v>2022</v>
      </c>
      <c r="J21" s="12" t="s">
        <v>13</v>
      </c>
      <c r="K21" s="12" t="s">
        <v>29</v>
      </c>
      <c r="L21" s="13">
        <v>0</v>
      </c>
      <c r="M21" s="12" t="s">
        <v>83</v>
      </c>
      <c r="N21" s="13">
        <v>0</v>
      </c>
      <c r="O21" s="12" t="s">
        <v>76</v>
      </c>
      <c r="P21" s="13">
        <f>SUM(N21,L21)</f>
        <v>0</v>
      </c>
      <c r="S21" s="13">
        <f>SUM(Q21,P21)</f>
        <v>0</v>
      </c>
    </row>
    <row r="22" spans="1:19" ht="12.75" customHeight="1" x14ac:dyDescent="0.3">
      <c r="A22" s="157"/>
      <c r="B22" s="148"/>
      <c r="C22" s="157"/>
      <c r="D22" s="162"/>
      <c r="E22" s="162"/>
      <c r="F22" s="163"/>
      <c r="G22" s="163"/>
      <c r="H22" s="33">
        <v>22253</v>
      </c>
      <c r="I22" s="12">
        <v>2023</v>
      </c>
      <c r="J22" s="12" t="s">
        <v>13</v>
      </c>
      <c r="K22" s="12" t="s">
        <v>29</v>
      </c>
      <c r="L22" s="13">
        <v>0</v>
      </c>
      <c r="M22" s="12" t="s">
        <v>83</v>
      </c>
      <c r="N22" s="13">
        <v>0</v>
      </c>
      <c r="O22" s="12" t="s">
        <v>76</v>
      </c>
      <c r="P22" s="13">
        <f>SUM(N22,L22)</f>
        <v>0</v>
      </c>
      <c r="S22" s="13">
        <f>SUM(Q22,P22)</f>
        <v>0</v>
      </c>
    </row>
    <row r="23" spans="1:19" x14ac:dyDescent="0.3">
      <c r="A23" s="157"/>
      <c r="B23" s="148"/>
      <c r="C23" s="157"/>
      <c r="D23" s="162"/>
      <c r="E23" s="162"/>
      <c r="F23" s="163"/>
      <c r="G23" s="163"/>
      <c r="H23" s="33">
        <v>22253</v>
      </c>
      <c r="I23" s="12">
        <v>2024</v>
      </c>
      <c r="J23" s="12" t="s">
        <v>13</v>
      </c>
      <c r="K23" s="12" t="s">
        <v>29</v>
      </c>
      <c r="L23" s="13">
        <v>5898349.21</v>
      </c>
      <c r="M23" s="12" t="s">
        <v>83</v>
      </c>
      <c r="N23" s="13">
        <v>675092.42</v>
      </c>
      <c r="O23" s="12" t="s">
        <v>76</v>
      </c>
      <c r="P23" s="13">
        <f>SUM(N23,L23)</f>
        <v>6573441.6299999999</v>
      </c>
      <c r="S23" s="13">
        <f>SUM(Q23,P23)</f>
        <v>6573441.6299999999</v>
      </c>
    </row>
    <row r="24" spans="1:19" ht="18" customHeight="1" x14ac:dyDescent="0.3">
      <c r="A24" s="153"/>
      <c r="B24" s="149"/>
      <c r="C24" s="153"/>
      <c r="D24" s="155"/>
      <c r="E24" s="155"/>
      <c r="F24" s="150"/>
      <c r="G24" s="151"/>
      <c r="H24" s="34"/>
      <c r="I24" s="38" t="s">
        <v>35</v>
      </c>
      <c r="J24" s="36"/>
      <c r="K24" s="36"/>
      <c r="L24" s="37">
        <f>SUM(L21:L23)</f>
        <v>5898349.21</v>
      </c>
      <c r="M24" s="37"/>
      <c r="N24" s="37">
        <f t="shared" ref="N24:S24" si="14">SUM(N21:N23)</f>
        <v>675092.42</v>
      </c>
      <c r="O24" s="37"/>
      <c r="P24" s="37">
        <f t="shared" si="14"/>
        <v>6573441.6299999999</v>
      </c>
      <c r="Q24" s="37">
        <f t="shared" si="14"/>
        <v>0</v>
      </c>
      <c r="R24" s="37"/>
      <c r="S24" s="37">
        <f t="shared" si="14"/>
        <v>6573441.6299999999</v>
      </c>
    </row>
    <row r="25" spans="1:19" ht="12.75" customHeight="1" x14ac:dyDescent="0.3">
      <c r="A25" s="152" t="s">
        <v>348</v>
      </c>
      <c r="B25" s="147">
        <v>200502</v>
      </c>
      <c r="C25" s="152" t="s">
        <v>124</v>
      </c>
      <c r="D25" s="169" t="s">
        <v>110</v>
      </c>
      <c r="E25" s="169" t="s">
        <v>110</v>
      </c>
      <c r="F25" s="163" t="s">
        <v>534</v>
      </c>
      <c r="G25" s="163" t="s">
        <v>536</v>
      </c>
      <c r="H25" s="33">
        <v>22254</v>
      </c>
      <c r="I25" s="12">
        <v>2022</v>
      </c>
      <c r="J25" s="12" t="s">
        <v>13</v>
      </c>
      <c r="K25" s="12" t="s">
        <v>29</v>
      </c>
      <c r="L25" s="13">
        <v>0</v>
      </c>
      <c r="M25" s="12" t="s">
        <v>101</v>
      </c>
      <c r="N25" s="13">
        <v>0</v>
      </c>
      <c r="O25" s="12" t="s">
        <v>76</v>
      </c>
      <c r="P25" s="13">
        <f>SUM(N25,L25)</f>
        <v>0</v>
      </c>
      <c r="S25" s="13">
        <f>SUM(Q25,P25)</f>
        <v>0</v>
      </c>
    </row>
    <row r="26" spans="1:19" ht="12.75" customHeight="1" x14ac:dyDescent="0.3">
      <c r="A26" s="157"/>
      <c r="B26" s="148"/>
      <c r="C26" s="157"/>
      <c r="D26" s="162"/>
      <c r="E26" s="162"/>
      <c r="F26" s="163"/>
      <c r="G26" s="163"/>
      <c r="H26" s="33">
        <v>22254</v>
      </c>
      <c r="I26" s="12">
        <v>2023</v>
      </c>
      <c r="J26" s="12" t="s">
        <v>13</v>
      </c>
      <c r="K26" s="12" t="s">
        <v>29</v>
      </c>
      <c r="L26" s="13">
        <v>0</v>
      </c>
      <c r="M26" s="12" t="s">
        <v>101</v>
      </c>
      <c r="N26" s="13">
        <v>0</v>
      </c>
      <c r="O26" s="12" t="s">
        <v>76</v>
      </c>
      <c r="P26" s="13">
        <f>SUM(N26,L26)</f>
        <v>0</v>
      </c>
      <c r="S26" s="13">
        <f>SUM(Q26,P26)</f>
        <v>0</v>
      </c>
    </row>
    <row r="27" spans="1:19" ht="12.75" customHeight="1" x14ac:dyDescent="0.3">
      <c r="A27" s="157"/>
      <c r="B27" s="148"/>
      <c r="C27" s="157"/>
      <c r="D27" s="162"/>
      <c r="E27" s="162"/>
      <c r="F27" s="163"/>
      <c r="G27" s="163"/>
      <c r="H27" s="33">
        <v>22254</v>
      </c>
      <c r="I27" s="12">
        <v>2024</v>
      </c>
      <c r="J27" s="12" t="s">
        <v>13</v>
      </c>
      <c r="K27" s="12" t="s">
        <v>29</v>
      </c>
      <c r="L27" s="13">
        <v>542171.41</v>
      </c>
      <c r="M27" s="12" t="s">
        <v>101</v>
      </c>
      <c r="N27" s="13">
        <v>62053.94</v>
      </c>
      <c r="O27" s="12" t="s">
        <v>76</v>
      </c>
      <c r="P27" s="13">
        <f>SUM(N27,L27)</f>
        <v>604225.35000000009</v>
      </c>
      <c r="S27" s="13">
        <f>SUM(Q27,P27)</f>
        <v>604225.35000000009</v>
      </c>
    </row>
    <row r="28" spans="1:19" ht="15.6" customHeight="1" x14ac:dyDescent="0.3">
      <c r="A28" s="153"/>
      <c r="B28" s="149"/>
      <c r="C28" s="153"/>
      <c r="D28" s="155"/>
      <c r="E28" s="155"/>
      <c r="F28" s="150"/>
      <c r="G28" s="151"/>
      <c r="H28" s="34"/>
      <c r="I28" s="38" t="s">
        <v>35</v>
      </c>
      <c r="J28" s="36"/>
      <c r="K28" s="36"/>
      <c r="L28" s="37">
        <f>SUM(L25:L27)</f>
        <v>542171.41</v>
      </c>
      <c r="M28" s="37"/>
      <c r="N28" s="37">
        <f t="shared" ref="N28:S28" si="15">SUM(N25:N27)</f>
        <v>62053.94</v>
      </c>
      <c r="O28" s="37"/>
      <c r="P28" s="37">
        <f t="shared" si="15"/>
        <v>604225.35000000009</v>
      </c>
      <c r="Q28" s="37">
        <f t="shared" si="15"/>
        <v>0</v>
      </c>
      <c r="R28" s="37"/>
      <c r="S28" s="37">
        <f t="shared" si="15"/>
        <v>604225.35000000009</v>
      </c>
    </row>
    <row r="29" spans="1:19" ht="12.75" customHeight="1" x14ac:dyDescent="0.3">
      <c r="A29" s="152" t="s">
        <v>347</v>
      </c>
      <c r="B29" s="147">
        <v>200503</v>
      </c>
      <c r="C29" s="152" t="s">
        <v>315</v>
      </c>
      <c r="D29" s="169" t="s">
        <v>110</v>
      </c>
      <c r="E29" s="169" t="s">
        <v>104</v>
      </c>
      <c r="F29" s="163" t="s">
        <v>534</v>
      </c>
      <c r="G29" s="163" t="s">
        <v>535</v>
      </c>
      <c r="H29" s="33">
        <v>22255</v>
      </c>
      <c r="I29" s="12">
        <v>2022</v>
      </c>
      <c r="J29" s="12" t="s">
        <v>13</v>
      </c>
      <c r="K29" s="12" t="s">
        <v>29</v>
      </c>
      <c r="L29" s="13">
        <v>0</v>
      </c>
      <c r="M29" s="12" t="s">
        <v>81</v>
      </c>
      <c r="N29" s="13">
        <v>0</v>
      </c>
      <c r="O29" s="12" t="s">
        <v>76</v>
      </c>
      <c r="P29" s="13">
        <f>SUM(N29,L29)</f>
        <v>0</v>
      </c>
      <c r="S29" s="13">
        <f>SUM(Q29,P29)</f>
        <v>0</v>
      </c>
    </row>
    <row r="30" spans="1:19" ht="12.75" customHeight="1" x14ac:dyDescent="0.3">
      <c r="A30" s="157"/>
      <c r="B30" s="148"/>
      <c r="C30" s="157"/>
      <c r="D30" s="162"/>
      <c r="E30" s="162"/>
      <c r="F30" s="163"/>
      <c r="G30" s="163"/>
      <c r="H30" s="33">
        <v>22255</v>
      </c>
      <c r="I30" s="12">
        <v>2023</v>
      </c>
      <c r="J30" s="12" t="s">
        <v>13</v>
      </c>
      <c r="K30" s="12" t="s">
        <v>29</v>
      </c>
      <c r="L30" s="13">
        <v>0</v>
      </c>
      <c r="M30" s="12" t="s">
        <v>81</v>
      </c>
      <c r="N30" s="13">
        <v>0</v>
      </c>
      <c r="O30" s="12" t="s">
        <v>76</v>
      </c>
      <c r="P30" s="13">
        <f>SUM(N30,L30)</f>
        <v>0</v>
      </c>
      <c r="S30" s="13">
        <f>SUM(Q30,P30)</f>
        <v>0</v>
      </c>
    </row>
    <row r="31" spans="1:19" ht="12.75" customHeight="1" x14ac:dyDescent="0.3">
      <c r="A31" s="157"/>
      <c r="B31" s="148"/>
      <c r="C31" s="157"/>
      <c r="D31" s="162"/>
      <c r="E31" s="162"/>
      <c r="F31" s="163"/>
      <c r="G31" s="163"/>
      <c r="H31" s="33">
        <v>22255</v>
      </c>
      <c r="I31" s="12">
        <v>2024</v>
      </c>
      <c r="J31" s="12" t="s">
        <v>13</v>
      </c>
      <c r="K31" s="12" t="s">
        <v>29</v>
      </c>
      <c r="L31" s="13">
        <v>822966.23</v>
      </c>
      <c r="M31" s="12" t="s">
        <v>81</v>
      </c>
      <c r="N31" s="13">
        <v>94192.17</v>
      </c>
      <c r="O31" s="12" t="s">
        <v>76</v>
      </c>
      <c r="P31" s="13">
        <f>SUM(N31,L31)</f>
        <v>917158.40000000002</v>
      </c>
      <c r="S31" s="13">
        <f>SUM(Q31,P31)</f>
        <v>917158.40000000002</v>
      </c>
    </row>
    <row r="32" spans="1:19" ht="12.75" customHeight="1" x14ac:dyDescent="0.3">
      <c r="A32" s="157"/>
      <c r="B32" s="148"/>
      <c r="C32" s="157"/>
      <c r="D32" s="162"/>
      <c r="E32" s="162"/>
      <c r="F32" s="163"/>
      <c r="G32" s="163"/>
      <c r="H32" s="33">
        <v>22255</v>
      </c>
      <c r="I32" s="12">
        <v>2024</v>
      </c>
      <c r="J32" s="12" t="s">
        <v>13</v>
      </c>
      <c r="K32" s="12" t="s">
        <v>29</v>
      </c>
      <c r="L32" s="13">
        <v>295950.14</v>
      </c>
      <c r="M32" s="12" t="s">
        <v>81</v>
      </c>
      <c r="N32" s="13">
        <v>33872.82</v>
      </c>
      <c r="O32" s="12" t="s">
        <v>76</v>
      </c>
      <c r="P32" s="13">
        <f>SUM(N32,L32)</f>
        <v>329822.96000000002</v>
      </c>
      <c r="S32" s="13">
        <f>SUM(Q32,P32)</f>
        <v>329822.96000000002</v>
      </c>
    </row>
    <row r="33" spans="1:19" x14ac:dyDescent="0.3">
      <c r="A33" s="153"/>
      <c r="B33" s="149"/>
      <c r="C33" s="153"/>
      <c r="D33" s="155"/>
      <c r="E33" s="155"/>
      <c r="F33" s="150"/>
      <c r="G33" s="151"/>
      <c r="H33" s="34"/>
      <c r="I33" s="38" t="s">
        <v>35</v>
      </c>
      <c r="J33" s="36"/>
      <c r="K33" s="36"/>
      <c r="L33" s="37">
        <f>SUM(L29:L32)</f>
        <v>1118916.3700000001</v>
      </c>
      <c r="M33" s="37"/>
      <c r="N33" s="37">
        <f t="shared" ref="N33:S33" si="16">SUM(N29:N32)</f>
        <v>128064.98999999999</v>
      </c>
      <c r="O33" s="37"/>
      <c r="P33" s="37">
        <f t="shared" si="16"/>
        <v>1246981.3600000001</v>
      </c>
      <c r="Q33" s="37">
        <f t="shared" si="16"/>
        <v>0</v>
      </c>
      <c r="R33" s="37"/>
      <c r="S33" s="37">
        <f t="shared" si="16"/>
        <v>1246981.3600000001</v>
      </c>
    </row>
    <row r="34" spans="1:19" ht="12.75" customHeight="1" x14ac:dyDescent="0.3">
      <c r="A34" s="150" t="s">
        <v>411</v>
      </c>
      <c r="B34" s="159">
        <v>220801</v>
      </c>
      <c r="C34" s="150" t="s">
        <v>587</v>
      </c>
      <c r="D34" s="159" t="s">
        <v>15</v>
      </c>
      <c r="E34" s="160" t="s">
        <v>110</v>
      </c>
      <c r="F34" s="150" t="s">
        <v>412</v>
      </c>
      <c r="G34" s="150" t="s">
        <v>20</v>
      </c>
      <c r="H34" s="177">
        <v>22674</v>
      </c>
      <c r="I34" s="178">
        <v>2022</v>
      </c>
      <c r="J34" s="178" t="s">
        <v>15</v>
      </c>
      <c r="K34" s="184" t="s">
        <v>590</v>
      </c>
      <c r="L34" s="185">
        <v>96708.35</v>
      </c>
      <c r="M34" s="12" t="s">
        <v>410</v>
      </c>
      <c r="N34" s="13">
        <v>11068.71</v>
      </c>
      <c r="O34" s="12" t="s">
        <v>14</v>
      </c>
      <c r="P34" s="13">
        <f>SUM(N34,L34)</f>
        <v>107777.06</v>
      </c>
      <c r="R34" s="12" t="s">
        <v>53</v>
      </c>
      <c r="S34" s="13">
        <f>SUM(Q34,P34)</f>
        <v>107777.06</v>
      </c>
    </row>
    <row r="35" spans="1:19" ht="12.75" customHeight="1" x14ac:dyDescent="0.3">
      <c r="A35" s="150"/>
      <c r="B35" s="159"/>
      <c r="C35" s="150"/>
      <c r="D35" s="159"/>
      <c r="E35" s="160"/>
      <c r="F35" s="150"/>
      <c r="G35" s="150"/>
      <c r="H35" s="186">
        <v>22674</v>
      </c>
      <c r="I35" s="184">
        <v>2022</v>
      </c>
      <c r="J35" s="178" t="s">
        <v>15</v>
      </c>
      <c r="K35" s="184" t="s">
        <v>590</v>
      </c>
      <c r="L35" s="187">
        <v>96535.91</v>
      </c>
      <c r="M35" s="78" t="s">
        <v>582</v>
      </c>
      <c r="N35" s="79">
        <v>11048.97</v>
      </c>
      <c r="O35" s="78" t="s">
        <v>0</v>
      </c>
      <c r="P35" s="79">
        <f>SUM(N35,L35)</f>
        <v>107584.88</v>
      </c>
      <c r="Q35" s="79"/>
      <c r="R35" s="78" t="s">
        <v>583</v>
      </c>
      <c r="S35" s="79">
        <f>SUM(Q35,P35)</f>
        <v>107584.88</v>
      </c>
    </row>
    <row r="36" spans="1:19" ht="12.75" customHeight="1" x14ac:dyDescent="0.3">
      <c r="A36" s="150"/>
      <c r="B36" s="159"/>
      <c r="C36" s="150"/>
      <c r="D36" s="159"/>
      <c r="E36" s="160"/>
      <c r="F36" s="150"/>
      <c r="G36" s="150"/>
      <c r="H36" s="177">
        <v>22674</v>
      </c>
      <c r="I36" s="184">
        <v>2022</v>
      </c>
      <c r="J36" s="178" t="s">
        <v>15</v>
      </c>
      <c r="K36" s="184" t="s">
        <v>590</v>
      </c>
      <c r="L36" s="187">
        <v>299980.71999999997</v>
      </c>
      <c r="M36" s="78" t="s">
        <v>584</v>
      </c>
      <c r="N36" s="79">
        <v>34334.14</v>
      </c>
      <c r="O36" s="78" t="s">
        <v>0</v>
      </c>
      <c r="P36" s="79">
        <f>SUM(N36,L36)</f>
        <v>334314.86</v>
      </c>
      <c r="Q36" s="79"/>
      <c r="R36" s="78" t="s">
        <v>585</v>
      </c>
      <c r="S36" s="79">
        <f>SUM(Q36,P36)</f>
        <v>334314.86</v>
      </c>
    </row>
    <row r="37" spans="1:19" ht="12.75" customHeight="1" x14ac:dyDescent="0.3">
      <c r="A37" s="150"/>
      <c r="B37" s="159"/>
      <c r="C37" s="150"/>
      <c r="D37" s="159"/>
      <c r="E37" s="160"/>
      <c r="F37" s="150"/>
      <c r="G37" s="150"/>
      <c r="H37" s="177">
        <v>22674</v>
      </c>
      <c r="I37" s="184">
        <v>2022</v>
      </c>
      <c r="J37" s="178" t="s">
        <v>15</v>
      </c>
      <c r="K37" s="184" t="s">
        <v>590</v>
      </c>
      <c r="L37" s="187">
        <v>104779.65</v>
      </c>
      <c r="M37" s="78" t="s">
        <v>586</v>
      </c>
      <c r="N37" s="79">
        <v>11992.5</v>
      </c>
      <c r="O37" s="78" t="s">
        <v>0</v>
      </c>
      <c r="P37" s="79">
        <f>SUM(N37,L37)</f>
        <v>116772.15</v>
      </c>
      <c r="Q37" s="79"/>
      <c r="R37" s="78" t="s">
        <v>0</v>
      </c>
      <c r="S37" s="79">
        <f>SUM(Q37,P37)</f>
        <v>116772.15</v>
      </c>
    </row>
    <row r="38" spans="1:19" ht="12.75" customHeight="1" x14ac:dyDescent="0.3">
      <c r="A38" s="150"/>
      <c r="B38" s="159"/>
      <c r="C38" s="150"/>
      <c r="D38" s="159"/>
      <c r="E38" s="160"/>
      <c r="F38" s="150"/>
      <c r="G38" s="150"/>
      <c r="H38" s="186">
        <v>22674</v>
      </c>
      <c r="I38" s="184">
        <v>2022</v>
      </c>
      <c r="J38" s="178" t="s">
        <v>15</v>
      </c>
      <c r="K38" s="184" t="s">
        <v>590</v>
      </c>
      <c r="L38" s="187">
        <v>18526.59</v>
      </c>
      <c r="M38" s="78" t="s">
        <v>356</v>
      </c>
      <c r="N38" s="79">
        <v>2120.46</v>
      </c>
      <c r="O38" s="78" t="s">
        <v>0</v>
      </c>
      <c r="P38" s="79">
        <f>SUM(N38,L38)</f>
        <v>20647.05</v>
      </c>
      <c r="Q38" s="79"/>
      <c r="R38" s="78" t="s">
        <v>0</v>
      </c>
      <c r="S38" s="79">
        <f>SUM(Q38,P38)</f>
        <v>20647.05</v>
      </c>
    </row>
    <row r="39" spans="1:19" ht="45.6" customHeight="1" x14ac:dyDescent="0.3">
      <c r="A39" s="150"/>
      <c r="B39" s="159"/>
      <c r="C39" s="150"/>
      <c r="D39" s="161"/>
      <c r="E39" s="161"/>
      <c r="F39" s="150"/>
      <c r="G39" s="151"/>
      <c r="H39" s="39"/>
      <c r="I39" s="40" t="s">
        <v>35</v>
      </c>
      <c r="J39" s="41"/>
      <c r="K39" s="41"/>
      <c r="L39" s="42">
        <f>SUM(L34:L38)</f>
        <v>616531.22</v>
      </c>
      <c r="M39" s="42"/>
      <c r="N39" s="42">
        <f t="shared" ref="N39:S39" si="17">SUM(N34:N38)</f>
        <v>70564.780000000013</v>
      </c>
      <c r="O39" s="42"/>
      <c r="P39" s="42">
        <f t="shared" si="17"/>
        <v>687096.00000000012</v>
      </c>
      <c r="Q39" s="42">
        <f t="shared" si="17"/>
        <v>0</v>
      </c>
      <c r="R39" s="42"/>
      <c r="S39" s="42">
        <f t="shared" si="17"/>
        <v>687096.00000000012</v>
      </c>
    </row>
    <row r="40" spans="1:19" x14ac:dyDescent="0.3">
      <c r="A40" s="152" t="s">
        <v>343</v>
      </c>
      <c r="B40" s="147">
        <v>200504</v>
      </c>
      <c r="C40" s="152" t="s">
        <v>344</v>
      </c>
      <c r="D40" s="147" t="s">
        <v>48</v>
      </c>
      <c r="E40" s="147" t="s">
        <v>104</v>
      </c>
      <c r="F40" s="152" t="s">
        <v>414</v>
      </c>
      <c r="G40" s="152" t="s">
        <v>265</v>
      </c>
      <c r="H40" s="88">
        <v>22294</v>
      </c>
      <c r="I40" s="89">
        <v>2021</v>
      </c>
      <c r="J40" s="12" t="s">
        <v>13</v>
      </c>
      <c r="K40" s="12" t="s">
        <v>193</v>
      </c>
      <c r="L40" s="13">
        <v>300000</v>
      </c>
      <c r="M40" s="12" t="s">
        <v>83</v>
      </c>
      <c r="N40" s="13">
        <v>34336.339999999997</v>
      </c>
      <c r="O40" s="12" t="s">
        <v>14</v>
      </c>
      <c r="P40" s="13">
        <f t="shared" ref="P40" si="18">SUM(N40,L40)</f>
        <v>334336.33999999997</v>
      </c>
      <c r="S40" s="13">
        <f t="shared" ref="S40" si="19">SUM(Q40,P40)</f>
        <v>334336.33999999997</v>
      </c>
    </row>
    <row r="41" spans="1:19" ht="55.2" customHeight="1" x14ac:dyDescent="0.3">
      <c r="A41" s="154"/>
      <c r="B41" s="149"/>
      <c r="C41" s="154"/>
      <c r="D41" s="155"/>
      <c r="E41" s="155"/>
      <c r="F41" s="154"/>
      <c r="G41" s="154"/>
      <c r="H41" s="34"/>
      <c r="I41" s="38" t="s">
        <v>35</v>
      </c>
      <c r="J41" s="36"/>
      <c r="K41" s="36"/>
      <c r="L41" s="37">
        <f>SUM(L40:L40)</f>
        <v>300000</v>
      </c>
      <c r="M41" s="37"/>
      <c r="N41" s="37">
        <f>SUM(N40:N40)</f>
        <v>34336.339999999997</v>
      </c>
      <c r="O41" s="37"/>
      <c r="P41" s="37">
        <f>SUM(P40:P40)</f>
        <v>334336.33999999997</v>
      </c>
      <c r="Q41" s="37">
        <f>SUM(Q40:Q40)</f>
        <v>0</v>
      </c>
      <c r="R41" s="37"/>
      <c r="S41" s="37">
        <f>SUM(S40:S40)</f>
        <v>334336.33999999997</v>
      </c>
    </row>
    <row r="42" spans="1:19" x14ac:dyDescent="0.3">
      <c r="A42" s="152" t="s">
        <v>345</v>
      </c>
      <c r="B42" s="147">
        <v>210501</v>
      </c>
      <c r="C42" s="152" t="s">
        <v>346</v>
      </c>
      <c r="D42" s="147" t="s">
        <v>48</v>
      </c>
      <c r="E42" s="147" t="s">
        <v>104</v>
      </c>
      <c r="F42" s="152" t="s">
        <v>414</v>
      </c>
      <c r="G42" s="152" t="s">
        <v>265</v>
      </c>
      <c r="H42" s="88">
        <v>22439</v>
      </c>
      <c r="I42" s="89">
        <v>2022</v>
      </c>
      <c r="J42" s="12" t="s">
        <v>13</v>
      </c>
      <c r="K42" s="12" t="s">
        <v>193</v>
      </c>
      <c r="L42" s="13">
        <v>300000</v>
      </c>
      <c r="M42" s="12" t="s">
        <v>83</v>
      </c>
      <c r="N42" s="13">
        <v>34336.339999999997</v>
      </c>
      <c r="O42" s="12" t="s">
        <v>14</v>
      </c>
      <c r="P42" s="13">
        <f t="shared" ref="P42" si="20">SUM(N42,L42)</f>
        <v>334336.33999999997</v>
      </c>
      <c r="S42" s="13">
        <f t="shared" ref="S42" si="21">SUM(Q42,P42)</f>
        <v>334336.33999999997</v>
      </c>
    </row>
    <row r="43" spans="1:19" ht="55.2" customHeight="1" x14ac:dyDescent="0.3">
      <c r="A43" s="154"/>
      <c r="B43" s="149"/>
      <c r="C43" s="154"/>
      <c r="D43" s="155"/>
      <c r="E43" s="155"/>
      <c r="F43" s="154"/>
      <c r="G43" s="154"/>
      <c r="H43" s="34"/>
      <c r="I43" s="38" t="s">
        <v>35</v>
      </c>
      <c r="J43" s="36"/>
      <c r="K43" s="36"/>
      <c r="L43" s="37">
        <f>SUM(L42:L42)</f>
        <v>300000</v>
      </c>
      <c r="M43" s="37"/>
      <c r="N43" s="37">
        <f>SUM(N42:N42)</f>
        <v>34336.339999999997</v>
      </c>
      <c r="O43" s="37"/>
      <c r="P43" s="37">
        <f>SUM(P42:P42)</f>
        <v>334336.33999999997</v>
      </c>
      <c r="Q43" s="37">
        <f>SUM(Q42:Q42)</f>
        <v>0</v>
      </c>
      <c r="R43" s="37"/>
      <c r="S43" s="37">
        <f>SUM(S42:S42)</f>
        <v>334336.33999999997</v>
      </c>
    </row>
    <row r="44" spans="1:19" x14ac:dyDescent="0.3">
      <c r="A44" s="152" t="s">
        <v>301</v>
      </c>
      <c r="B44" s="147">
        <v>180501</v>
      </c>
      <c r="C44" s="152" t="s">
        <v>302</v>
      </c>
      <c r="D44" s="147" t="s">
        <v>48</v>
      </c>
      <c r="E44" s="147" t="s">
        <v>104</v>
      </c>
      <c r="F44" s="152" t="s">
        <v>414</v>
      </c>
      <c r="G44" s="152" t="s">
        <v>95</v>
      </c>
      <c r="H44" s="88">
        <v>21322</v>
      </c>
      <c r="I44" s="89">
        <v>2021</v>
      </c>
      <c r="J44" s="12" t="s">
        <v>13</v>
      </c>
      <c r="K44" s="12" t="s">
        <v>194</v>
      </c>
      <c r="L44" s="13">
        <v>205988.1</v>
      </c>
      <c r="M44" s="12" t="s">
        <v>310</v>
      </c>
      <c r="N44" s="13">
        <v>20039.830000000002</v>
      </c>
      <c r="O44" s="12" t="s">
        <v>14</v>
      </c>
      <c r="P44" s="13">
        <f t="shared" ref="P44" si="22">SUM(N44,L44)</f>
        <v>226027.93</v>
      </c>
      <c r="S44" s="13">
        <f t="shared" ref="S44" si="23">SUM(Q44,P44)</f>
        <v>226027.93</v>
      </c>
    </row>
    <row r="45" spans="1:19" x14ac:dyDescent="0.3">
      <c r="A45" s="157"/>
      <c r="B45" s="148"/>
      <c r="C45" s="157"/>
      <c r="D45" s="148"/>
      <c r="E45" s="148"/>
      <c r="F45" s="157"/>
      <c r="G45" s="157"/>
      <c r="H45" s="88">
        <v>21322</v>
      </c>
      <c r="I45" s="89">
        <v>2021</v>
      </c>
      <c r="J45" s="12" t="s">
        <v>13</v>
      </c>
      <c r="K45" s="12" t="s">
        <v>194</v>
      </c>
      <c r="L45" s="13">
        <v>402483.82</v>
      </c>
      <c r="M45" s="12" t="s">
        <v>356</v>
      </c>
      <c r="N45" s="13">
        <v>35674.050000000003</v>
      </c>
      <c r="O45" s="12" t="s">
        <v>14</v>
      </c>
      <c r="P45" s="13">
        <f t="shared" ref="P45" si="24">SUM(N45,L45)</f>
        <v>438157.87</v>
      </c>
      <c r="S45" s="13">
        <f t="shared" ref="S45" si="25">SUM(Q45,P45)</f>
        <v>438157.87</v>
      </c>
    </row>
    <row r="46" spans="1:19" x14ac:dyDescent="0.3">
      <c r="A46" s="154"/>
      <c r="B46" s="149"/>
      <c r="C46" s="154"/>
      <c r="D46" s="155"/>
      <c r="E46" s="155"/>
      <c r="F46" s="154"/>
      <c r="G46" s="154"/>
      <c r="H46" s="34"/>
      <c r="I46" s="38" t="s">
        <v>35</v>
      </c>
      <c r="J46" s="36"/>
      <c r="K46" s="36"/>
      <c r="L46" s="37">
        <f>SUM(L44:L45)</f>
        <v>608471.92000000004</v>
      </c>
      <c r="M46" s="37"/>
      <c r="N46" s="37">
        <f>SUM(N44:N45)</f>
        <v>55713.880000000005</v>
      </c>
      <c r="O46" s="37"/>
      <c r="P46" s="37">
        <f>SUM(P44:P45)</f>
        <v>664185.80000000005</v>
      </c>
      <c r="Q46" s="37">
        <f>SUM(Q44:Q45)</f>
        <v>0</v>
      </c>
      <c r="R46" s="37"/>
      <c r="S46" s="37">
        <f>SUM(S44:S45)</f>
        <v>664185.80000000005</v>
      </c>
    </row>
    <row r="47" spans="1:19" x14ac:dyDescent="0.3">
      <c r="A47" s="152" t="s">
        <v>137</v>
      </c>
      <c r="B47" s="147">
        <v>200804</v>
      </c>
      <c r="C47" s="152" t="s">
        <v>138</v>
      </c>
      <c r="D47" s="147" t="s">
        <v>37</v>
      </c>
      <c r="E47" s="147" t="s">
        <v>37</v>
      </c>
      <c r="F47" s="152" t="s">
        <v>415</v>
      </c>
      <c r="G47" s="152" t="s">
        <v>267</v>
      </c>
      <c r="H47" s="88">
        <v>22257</v>
      </c>
      <c r="I47" s="89">
        <v>2021</v>
      </c>
      <c r="J47" s="12" t="s">
        <v>13</v>
      </c>
      <c r="K47" s="90" t="s">
        <v>194</v>
      </c>
      <c r="L47" s="13">
        <v>207152</v>
      </c>
      <c r="M47" s="12" t="s">
        <v>101</v>
      </c>
      <c r="N47" s="13">
        <f>(L47*1.114454475)-L47</f>
        <v>23709.473405199999</v>
      </c>
      <c r="O47" s="12" t="s">
        <v>14</v>
      </c>
      <c r="P47" s="13">
        <f t="shared" ref="P47" si="26">SUM(N47,L47)</f>
        <v>230861.4734052</v>
      </c>
      <c r="S47" s="13">
        <f t="shared" ref="S47" si="27">SUM(Q47,P47)</f>
        <v>230861.4734052</v>
      </c>
    </row>
    <row r="48" spans="1:19" ht="27.6" customHeight="1" x14ac:dyDescent="0.3">
      <c r="A48" s="154"/>
      <c r="B48" s="149"/>
      <c r="C48" s="154"/>
      <c r="D48" s="155"/>
      <c r="E48" s="155"/>
      <c r="F48" s="154"/>
      <c r="G48" s="154"/>
      <c r="H48" s="34"/>
      <c r="I48" s="38" t="s">
        <v>35</v>
      </c>
      <c r="J48" s="36"/>
      <c r="K48" s="37"/>
      <c r="L48" s="37">
        <f>SUM(L47:L47)</f>
        <v>207152</v>
      </c>
      <c r="M48" s="37"/>
      <c r="N48" s="37">
        <f>SUM(N47:N47)</f>
        <v>23709.473405199999</v>
      </c>
      <c r="O48" s="37"/>
      <c r="P48" s="37">
        <f>SUM(P47:P47)</f>
        <v>230861.4734052</v>
      </c>
      <c r="Q48" s="37">
        <f>SUM(Q47:Q47)</f>
        <v>0</v>
      </c>
      <c r="R48" s="37"/>
      <c r="S48" s="37">
        <f>SUM(S47:S47)</f>
        <v>230861.4734052</v>
      </c>
    </row>
    <row r="49" spans="1:21" x14ac:dyDescent="0.3">
      <c r="A49" s="152" t="s">
        <v>341</v>
      </c>
      <c r="B49" s="147">
        <v>210502</v>
      </c>
      <c r="C49" s="152" t="s">
        <v>342</v>
      </c>
      <c r="D49" s="147" t="s">
        <v>37</v>
      </c>
      <c r="E49" s="147" t="s">
        <v>37</v>
      </c>
      <c r="F49" s="152" t="s">
        <v>415</v>
      </c>
      <c r="G49" s="152" t="s">
        <v>267</v>
      </c>
      <c r="H49" s="88">
        <v>22436</v>
      </c>
      <c r="I49" s="89">
        <v>2021</v>
      </c>
      <c r="J49" s="12" t="s">
        <v>13</v>
      </c>
      <c r="K49" s="90" t="s">
        <v>193</v>
      </c>
      <c r="L49" s="13">
        <v>217509.59</v>
      </c>
      <c r="M49" s="12" t="s">
        <v>101</v>
      </c>
      <c r="N49" s="13">
        <v>24894.95</v>
      </c>
      <c r="O49" s="12" t="s">
        <v>14</v>
      </c>
      <c r="P49" s="13">
        <f t="shared" ref="P49" si="28">SUM(N49,L49)</f>
        <v>242404.54</v>
      </c>
      <c r="S49" s="13">
        <f t="shared" ref="S49" si="29">SUM(Q49,P49)</f>
        <v>242404.54</v>
      </c>
    </row>
    <row r="50" spans="1:21" ht="42" customHeight="1" x14ac:dyDescent="0.3">
      <c r="A50" s="154"/>
      <c r="B50" s="149"/>
      <c r="C50" s="154"/>
      <c r="D50" s="155"/>
      <c r="E50" s="155"/>
      <c r="F50" s="154"/>
      <c r="G50" s="154"/>
      <c r="H50" s="34"/>
      <c r="I50" s="38" t="s">
        <v>35</v>
      </c>
      <c r="J50" s="36"/>
      <c r="K50" s="37"/>
      <c r="L50" s="37">
        <f>SUM(L49:L49)</f>
        <v>217509.59</v>
      </c>
      <c r="M50" s="37"/>
      <c r="N50" s="37">
        <f>SUM(N49:N49)</f>
        <v>24894.95</v>
      </c>
      <c r="O50" s="37"/>
      <c r="P50" s="37">
        <f>SUM(P49:P49)</f>
        <v>242404.54</v>
      </c>
      <c r="Q50" s="37">
        <f>SUM(Q49:Q49)</f>
        <v>0</v>
      </c>
      <c r="R50" s="37"/>
      <c r="S50" s="37">
        <f>SUM(S49:S49)</f>
        <v>242404.54</v>
      </c>
    </row>
    <row r="51" spans="1:21" x14ac:dyDescent="0.3">
      <c r="A51" s="152" t="s">
        <v>339</v>
      </c>
      <c r="B51" s="147">
        <v>220501</v>
      </c>
      <c r="C51" s="152" t="s">
        <v>340</v>
      </c>
      <c r="D51" s="147" t="s">
        <v>37</v>
      </c>
      <c r="E51" s="147" t="s">
        <v>37</v>
      </c>
      <c r="F51" s="152" t="s">
        <v>415</v>
      </c>
      <c r="G51" s="152" t="s">
        <v>267</v>
      </c>
      <c r="H51" s="88">
        <v>22605</v>
      </c>
      <c r="I51" s="89">
        <v>2022</v>
      </c>
      <c r="J51" s="12" t="s">
        <v>13</v>
      </c>
      <c r="K51" s="90" t="s">
        <v>29</v>
      </c>
      <c r="L51" s="13">
        <v>244067</v>
      </c>
      <c r="M51" s="12" t="s">
        <v>101</v>
      </c>
      <c r="N51" s="13">
        <v>27934.560000000001</v>
      </c>
      <c r="O51" s="12" t="s">
        <v>14</v>
      </c>
      <c r="P51" s="13">
        <f t="shared" ref="P51" si="30">SUM(N51,L51)</f>
        <v>272001.56</v>
      </c>
      <c r="S51" s="13">
        <f t="shared" ref="S51" si="31">SUM(Q51,P51)</f>
        <v>272001.56</v>
      </c>
    </row>
    <row r="52" spans="1:21" ht="42" customHeight="1" x14ac:dyDescent="0.3">
      <c r="A52" s="154"/>
      <c r="B52" s="149"/>
      <c r="C52" s="154"/>
      <c r="D52" s="155"/>
      <c r="E52" s="155"/>
      <c r="F52" s="154"/>
      <c r="G52" s="154"/>
      <c r="H52" s="34"/>
      <c r="I52" s="38" t="s">
        <v>35</v>
      </c>
      <c r="J52" s="36"/>
      <c r="K52" s="37"/>
      <c r="L52" s="37">
        <f>SUM(L51:L51)</f>
        <v>244067</v>
      </c>
      <c r="M52" s="37"/>
      <c r="N52" s="37">
        <f>SUM(N51:N51)</f>
        <v>27934.560000000001</v>
      </c>
      <c r="O52" s="37"/>
      <c r="P52" s="37">
        <f>SUM(P51:P51)</f>
        <v>272001.56</v>
      </c>
      <c r="Q52" s="37">
        <f>SUM(Q51:Q51)</f>
        <v>0</v>
      </c>
      <c r="R52" s="37"/>
      <c r="S52" s="37">
        <f>SUM(S51:S51)</f>
        <v>272001.56</v>
      </c>
    </row>
    <row r="53" spans="1:21" ht="12.75" customHeight="1" x14ac:dyDescent="0.3">
      <c r="A53" s="150" t="s">
        <v>298</v>
      </c>
      <c r="B53" s="159">
        <v>220202</v>
      </c>
      <c r="C53" s="150" t="s">
        <v>360</v>
      </c>
      <c r="D53" s="159" t="s">
        <v>15</v>
      </c>
      <c r="E53" s="160" t="s">
        <v>110</v>
      </c>
      <c r="F53" s="150" t="s">
        <v>299</v>
      </c>
      <c r="G53" s="150" t="s">
        <v>95</v>
      </c>
      <c r="H53" s="33">
        <v>22572</v>
      </c>
      <c r="I53" s="12">
        <v>2022</v>
      </c>
      <c r="J53" s="12" t="s">
        <v>15</v>
      </c>
      <c r="K53" s="12" t="s">
        <v>29</v>
      </c>
      <c r="L53" s="13">
        <v>100000</v>
      </c>
      <c r="M53" s="12" t="s">
        <v>83</v>
      </c>
      <c r="N53" s="13">
        <v>11445.45</v>
      </c>
      <c r="O53" s="12" t="s">
        <v>14</v>
      </c>
      <c r="P53" s="13">
        <f>SUM(N53,L53)</f>
        <v>111445.45</v>
      </c>
      <c r="S53" s="13">
        <f>SUM(Q53,P53)</f>
        <v>111445.45</v>
      </c>
    </row>
    <row r="54" spans="1:21" ht="27.6" customHeight="1" x14ac:dyDescent="0.3">
      <c r="A54" s="150"/>
      <c r="B54" s="159"/>
      <c r="C54" s="150"/>
      <c r="D54" s="161"/>
      <c r="E54" s="161"/>
      <c r="F54" s="150"/>
      <c r="G54" s="151"/>
      <c r="H54" s="39"/>
      <c r="I54" s="40" t="s">
        <v>35</v>
      </c>
      <c r="J54" s="41"/>
      <c r="K54" s="41"/>
      <c r="L54" s="42">
        <f>SUM(L53:L53)</f>
        <v>100000</v>
      </c>
      <c r="M54" s="42"/>
      <c r="N54" s="42">
        <f>SUM(N53:N53)</f>
        <v>11445.45</v>
      </c>
      <c r="O54" s="42"/>
      <c r="P54" s="42">
        <f>SUM(P53:P53)</f>
        <v>111445.45</v>
      </c>
      <c r="Q54" s="42">
        <f>SUM(Q53:Q53)</f>
        <v>0</v>
      </c>
      <c r="R54" s="42"/>
      <c r="S54" s="42">
        <f>SUM(S53:S53)</f>
        <v>111445.45</v>
      </c>
    </row>
    <row r="55" spans="1:21" ht="12.75" customHeight="1" x14ac:dyDescent="0.3">
      <c r="A55" s="150" t="s">
        <v>133</v>
      </c>
      <c r="B55" s="159">
        <v>200710</v>
      </c>
      <c r="C55" s="150" t="s">
        <v>146</v>
      </c>
      <c r="D55" s="159" t="s">
        <v>37</v>
      </c>
      <c r="E55" s="160" t="s">
        <v>37</v>
      </c>
      <c r="F55" s="150" t="s">
        <v>415</v>
      </c>
      <c r="G55" s="150" t="s">
        <v>95</v>
      </c>
      <c r="H55" s="33">
        <v>22337</v>
      </c>
      <c r="I55" s="12">
        <v>2021</v>
      </c>
      <c r="J55" s="12" t="s">
        <v>13</v>
      </c>
      <c r="K55" s="12" t="s">
        <v>194</v>
      </c>
      <c r="L55" s="13">
        <v>172732</v>
      </c>
      <c r="M55" s="12" t="s">
        <v>83</v>
      </c>
      <c r="N55" s="13">
        <v>19769.950295330462</v>
      </c>
      <c r="O55" s="12" t="s">
        <v>14</v>
      </c>
      <c r="P55" s="13">
        <f>SUM(N55,L55)</f>
        <v>192501.95029533046</v>
      </c>
      <c r="S55" s="13">
        <f>SUM(Q55,P55)</f>
        <v>192501.95029533046</v>
      </c>
    </row>
    <row r="56" spans="1:21" ht="26.4" customHeight="1" x14ac:dyDescent="0.3">
      <c r="A56" s="150"/>
      <c r="B56" s="159"/>
      <c r="C56" s="150"/>
      <c r="D56" s="161"/>
      <c r="E56" s="161"/>
      <c r="F56" s="150"/>
      <c r="G56" s="151"/>
      <c r="H56" s="39"/>
      <c r="I56" s="40" t="s">
        <v>35</v>
      </c>
      <c r="J56" s="41"/>
      <c r="K56" s="41"/>
      <c r="L56" s="42">
        <f>SUM(L55:L55)</f>
        <v>172732</v>
      </c>
      <c r="M56" s="42"/>
      <c r="N56" s="42">
        <f>SUM(N55:N55)</f>
        <v>19769.950295330462</v>
      </c>
      <c r="O56" s="42"/>
      <c r="P56" s="42">
        <f>SUM(P55:P55)</f>
        <v>192501.95029533046</v>
      </c>
      <c r="Q56" s="42">
        <f>SUM(Q55:Q55)</f>
        <v>0</v>
      </c>
      <c r="R56" s="42"/>
      <c r="S56" s="42">
        <f>SUM(S55:S55)</f>
        <v>192501.95029533046</v>
      </c>
    </row>
    <row r="57" spans="1:21" ht="12.75" customHeight="1" x14ac:dyDescent="0.3">
      <c r="A57" s="150" t="s">
        <v>362</v>
      </c>
      <c r="B57" s="159">
        <v>200703</v>
      </c>
      <c r="C57" s="150" t="s">
        <v>480</v>
      </c>
      <c r="D57" s="159" t="s">
        <v>48</v>
      </c>
      <c r="E57" s="160" t="s">
        <v>104</v>
      </c>
      <c r="F57" s="150" t="s">
        <v>415</v>
      </c>
      <c r="G57" s="150" t="s">
        <v>558</v>
      </c>
      <c r="H57" s="33">
        <v>22338</v>
      </c>
      <c r="I57" s="12">
        <v>2023</v>
      </c>
      <c r="J57" s="12" t="s">
        <v>15</v>
      </c>
      <c r="K57" s="12" t="s">
        <v>29</v>
      </c>
      <c r="L57" s="13">
        <v>22432.5</v>
      </c>
      <c r="M57" s="12" t="s">
        <v>352</v>
      </c>
      <c r="N57" s="13">
        <v>2567.5000000000023</v>
      </c>
      <c r="O57" s="12" t="s">
        <v>14</v>
      </c>
      <c r="P57" s="13">
        <f>SUM(N57,L57)</f>
        <v>25000.000000000004</v>
      </c>
      <c r="S57" s="13">
        <f>SUM(Q57,P57)</f>
        <v>25000.000000000004</v>
      </c>
      <c r="U57" s="86"/>
    </row>
    <row r="58" spans="1:21" ht="12.75" customHeight="1" x14ac:dyDescent="0.3">
      <c r="A58" s="150"/>
      <c r="B58" s="159"/>
      <c r="C58" s="150"/>
      <c r="D58" s="159"/>
      <c r="E58" s="160"/>
      <c r="F58" s="150"/>
      <c r="G58" s="150"/>
      <c r="H58" s="114">
        <v>22338</v>
      </c>
      <c r="I58" s="78">
        <v>2023</v>
      </c>
      <c r="J58" s="78" t="s">
        <v>2</v>
      </c>
      <c r="K58" s="78" t="s">
        <v>29</v>
      </c>
      <c r="L58" s="79">
        <v>50054.09</v>
      </c>
      <c r="M58" s="12" t="s">
        <v>352</v>
      </c>
      <c r="N58" s="79">
        <v>5728.9145692633501</v>
      </c>
      <c r="O58" s="12" t="s">
        <v>14</v>
      </c>
      <c r="P58" s="13">
        <f t="shared" ref="P58:P60" si="32">SUM(N58,L58)</f>
        <v>55783.004569263343</v>
      </c>
      <c r="S58" s="13">
        <f t="shared" ref="S58:S60" si="33">SUM(Q58,P58)</f>
        <v>55783.004569263343</v>
      </c>
      <c r="U58" s="86"/>
    </row>
    <row r="59" spans="1:21" ht="12.75" customHeight="1" x14ac:dyDescent="0.3">
      <c r="A59" s="150"/>
      <c r="B59" s="159"/>
      <c r="C59" s="150"/>
      <c r="D59" s="159"/>
      <c r="E59" s="160"/>
      <c r="F59" s="150"/>
      <c r="G59" s="150"/>
      <c r="H59" s="33">
        <v>22338</v>
      </c>
      <c r="I59" s="78">
        <v>2024</v>
      </c>
      <c r="J59" s="78" t="s">
        <v>21</v>
      </c>
      <c r="K59" s="12" t="s">
        <v>29</v>
      </c>
      <c r="L59" s="79">
        <v>53013.38</v>
      </c>
      <c r="M59" s="12" t="s">
        <v>352</v>
      </c>
      <c r="N59" s="79">
        <v>6067.6185512091879</v>
      </c>
      <c r="O59" s="12" t="s">
        <v>14</v>
      </c>
      <c r="P59" s="13">
        <f t="shared" si="32"/>
        <v>59080.998551209188</v>
      </c>
      <c r="S59" s="13">
        <f t="shared" si="33"/>
        <v>59080.998551209188</v>
      </c>
      <c r="U59" s="86"/>
    </row>
    <row r="60" spans="1:21" ht="12.75" customHeight="1" x14ac:dyDescent="0.3">
      <c r="A60" s="150"/>
      <c r="B60" s="159"/>
      <c r="C60" s="150"/>
      <c r="D60" s="159"/>
      <c r="E60" s="160"/>
      <c r="F60" s="150"/>
      <c r="G60" s="150"/>
      <c r="H60" s="114">
        <v>22338</v>
      </c>
      <c r="I60" s="78">
        <v>2023</v>
      </c>
      <c r="J60" s="78" t="s">
        <v>13</v>
      </c>
      <c r="K60" s="78" t="s">
        <v>29</v>
      </c>
      <c r="L60" s="79">
        <v>11880.25</v>
      </c>
      <c r="M60" s="12" t="s">
        <v>352</v>
      </c>
      <c r="N60" s="79">
        <v>1359.7477710910521</v>
      </c>
      <c r="O60" s="12" t="s">
        <v>14</v>
      </c>
      <c r="P60" s="13">
        <f t="shared" si="32"/>
        <v>13239.997771091052</v>
      </c>
      <c r="S60" s="13">
        <f t="shared" si="33"/>
        <v>13239.997771091052</v>
      </c>
      <c r="U60" s="86"/>
    </row>
    <row r="61" spans="1:21" x14ac:dyDescent="0.3">
      <c r="A61" s="150"/>
      <c r="B61" s="159"/>
      <c r="C61" s="150"/>
      <c r="D61" s="161"/>
      <c r="E61" s="161"/>
      <c r="F61" s="150"/>
      <c r="G61" s="151"/>
      <c r="H61" s="39"/>
      <c r="I61" s="40" t="s">
        <v>35</v>
      </c>
      <c r="J61" s="41"/>
      <c r="K61" s="41"/>
      <c r="L61" s="42">
        <f>SUM(L57:L60)</f>
        <v>137380.22</v>
      </c>
      <c r="M61" s="42"/>
      <c r="N61" s="42">
        <f t="shared" ref="N61:S61" si="34">SUM(N57:N60)</f>
        <v>15723.780891563592</v>
      </c>
      <c r="O61" s="42"/>
      <c r="P61" s="42">
        <f t="shared" si="34"/>
        <v>153104.0008915636</v>
      </c>
      <c r="Q61" s="42">
        <f t="shared" si="34"/>
        <v>0</v>
      </c>
      <c r="R61" s="42"/>
      <c r="S61" s="42">
        <f t="shared" si="34"/>
        <v>153104.0008915636</v>
      </c>
    </row>
    <row r="62" spans="1:21" ht="12.75" customHeight="1" x14ac:dyDescent="0.3">
      <c r="A62" s="150" t="s">
        <v>132</v>
      </c>
      <c r="B62" s="159">
        <v>200709</v>
      </c>
      <c r="C62" s="150" t="s">
        <v>144</v>
      </c>
      <c r="D62" s="159" t="s">
        <v>15</v>
      </c>
      <c r="E62" s="160" t="s">
        <v>37</v>
      </c>
      <c r="F62" s="150" t="s">
        <v>416</v>
      </c>
      <c r="G62" s="150" t="s">
        <v>20</v>
      </c>
      <c r="H62" s="33">
        <v>22339</v>
      </c>
      <c r="I62" s="12">
        <v>2023</v>
      </c>
      <c r="J62" s="12" t="s">
        <v>15</v>
      </c>
      <c r="K62" s="12" t="s">
        <v>517</v>
      </c>
      <c r="L62" s="13">
        <v>192919.5</v>
      </c>
      <c r="M62" s="12" t="s">
        <v>83</v>
      </c>
      <c r="N62" s="13">
        <v>22080.500000000029</v>
      </c>
      <c r="O62" s="12" t="s">
        <v>14</v>
      </c>
      <c r="P62" s="13">
        <f>SUM(N62,L62)</f>
        <v>215000.00000000003</v>
      </c>
      <c r="S62" s="13">
        <f>SUM(Q62,P62)</f>
        <v>215000.00000000003</v>
      </c>
    </row>
    <row r="63" spans="1:21" ht="12.75" customHeight="1" x14ac:dyDescent="0.3">
      <c r="A63" s="150"/>
      <c r="B63" s="159"/>
      <c r="C63" s="150"/>
      <c r="D63" s="159"/>
      <c r="E63" s="160"/>
      <c r="F63" s="150"/>
      <c r="G63" s="150"/>
      <c r="H63" s="33">
        <v>22339</v>
      </c>
      <c r="I63" s="78">
        <v>2023</v>
      </c>
      <c r="J63" s="12" t="s">
        <v>15</v>
      </c>
      <c r="K63" s="12" t="s">
        <v>29</v>
      </c>
      <c r="L63" s="79">
        <v>106778.7</v>
      </c>
      <c r="M63" s="78" t="s">
        <v>83</v>
      </c>
      <c r="N63" s="79">
        <v>12221.300000000017</v>
      </c>
      <c r="O63" s="12" t="s">
        <v>14</v>
      </c>
      <c r="P63" s="13">
        <f t="shared" ref="P63:P64" si="35">SUM(N63,L63)</f>
        <v>119000.00000000001</v>
      </c>
      <c r="Q63" s="79"/>
      <c r="R63" s="78"/>
      <c r="S63" s="13">
        <f t="shared" ref="S63:S64" si="36">SUM(Q63,P63)</f>
        <v>119000.00000000001</v>
      </c>
    </row>
    <row r="64" spans="1:21" ht="12.75" customHeight="1" x14ac:dyDescent="0.3">
      <c r="A64" s="150"/>
      <c r="B64" s="159"/>
      <c r="C64" s="150"/>
      <c r="D64" s="159"/>
      <c r="E64" s="160"/>
      <c r="F64" s="150"/>
      <c r="G64" s="150"/>
      <c r="H64" s="33">
        <v>22339</v>
      </c>
      <c r="I64" s="78">
        <v>2024</v>
      </c>
      <c r="J64" s="12" t="s">
        <v>15</v>
      </c>
      <c r="K64" s="12" t="s">
        <v>29</v>
      </c>
      <c r="L64" s="79">
        <v>104086.8</v>
      </c>
      <c r="M64" s="78" t="s">
        <v>83</v>
      </c>
      <c r="N64" s="79">
        <v>11913.200000000012</v>
      </c>
      <c r="O64" s="12" t="s">
        <v>14</v>
      </c>
      <c r="P64" s="13">
        <f t="shared" si="35"/>
        <v>116000.00000000001</v>
      </c>
      <c r="Q64" s="79"/>
      <c r="R64" s="78"/>
      <c r="S64" s="13">
        <f t="shared" si="36"/>
        <v>116000.00000000001</v>
      </c>
    </row>
    <row r="65" spans="1:21" ht="28.8" customHeight="1" x14ac:dyDescent="0.3">
      <c r="A65" s="150"/>
      <c r="B65" s="159"/>
      <c r="C65" s="150"/>
      <c r="D65" s="161"/>
      <c r="E65" s="161"/>
      <c r="F65" s="150"/>
      <c r="G65" s="151"/>
      <c r="H65" s="39"/>
      <c r="I65" s="40" t="s">
        <v>35</v>
      </c>
      <c r="J65" s="41"/>
      <c r="K65" s="41"/>
      <c r="L65" s="42">
        <f>SUM(L62:L64)</f>
        <v>403785</v>
      </c>
      <c r="M65" s="42"/>
      <c r="N65" s="42">
        <f t="shared" ref="N65:S65" si="37">SUM(N62:N64)</f>
        <v>46215.000000000058</v>
      </c>
      <c r="O65" s="42"/>
      <c r="P65" s="42">
        <f t="shared" si="37"/>
        <v>450000.00000000006</v>
      </c>
      <c r="Q65" s="42">
        <f t="shared" si="37"/>
        <v>0</v>
      </c>
      <c r="R65" s="42"/>
      <c r="S65" s="42">
        <f t="shared" si="37"/>
        <v>450000.00000000006</v>
      </c>
    </row>
    <row r="66" spans="1:21" ht="12.75" customHeight="1" x14ac:dyDescent="0.3">
      <c r="A66" s="150" t="s">
        <v>61</v>
      </c>
      <c r="B66" s="159">
        <v>180904</v>
      </c>
      <c r="C66" s="150" t="s">
        <v>479</v>
      </c>
      <c r="D66" s="159" t="s">
        <v>15</v>
      </c>
      <c r="E66" s="160" t="s">
        <v>110</v>
      </c>
      <c r="F66" s="150" t="s">
        <v>417</v>
      </c>
      <c r="G66" s="150" t="s">
        <v>255</v>
      </c>
      <c r="H66" s="33">
        <v>21384</v>
      </c>
      <c r="I66" s="12">
        <v>2023</v>
      </c>
      <c r="J66" s="12" t="s">
        <v>15</v>
      </c>
      <c r="K66" s="12" t="s">
        <v>29</v>
      </c>
      <c r="L66" s="13">
        <v>275674.99</v>
      </c>
      <c r="M66" s="12" t="s">
        <v>352</v>
      </c>
      <c r="N66" s="13">
        <v>31552.240000000002</v>
      </c>
      <c r="O66" s="12" t="s">
        <v>14</v>
      </c>
      <c r="P66" s="13">
        <f>SUM(N66,L66)</f>
        <v>307227.23</v>
      </c>
      <c r="S66" s="13">
        <f>SUM(Q66,P66)</f>
        <v>307227.23</v>
      </c>
    </row>
    <row r="67" spans="1:21" ht="44.4" customHeight="1" x14ac:dyDescent="0.3">
      <c r="A67" s="150"/>
      <c r="B67" s="159"/>
      <c r="C67" s="150"/>
      <c r="D67" s="161"/>
      <c r="E67" s="161"/>
      <c r="F67" s="150"/>
      <c r="G67" s="151"/>
      <c r="H67" s="39"/>
      <c r="I67" s="40" t="s">
        <v>35</v>
      </c>
      <c r="J67" s="41"/>
      <c r="K67" s="41"/>
      <c r="L67" s="42">
        <f>SUM(L66:L66)</f>
        <v>275674.99</v>
      </c>
      <c r="M67" s="43"/>
      <c r="N67" s="42">
        <f>SUM(N66:N66)</f>
        <v>31552.240000000002</v>
      </c>
      <c r="O67" s="43"/>
      <c r="P67" s="42">
        <f>SUM(P66:P66)</f>
        <v>307227.23</v>
      </c>
      <c r="Q67" s="42">
        <f>SUM(Q66:Q66)</f>
        <v>0</v>
      </c>
      <c r="R67" s="43"/>
      <c r="S67" s="42">
        <f>SUM(S66:S66)</f>
        <v>307227.23</v>
      </c>
    </row>
    <row r="68" spans="1:21" ht="12.75" customHeight="1" x14ac:dyDescent="0.3">
      <c r="A68" s="150" t="s">
        <v>167</v>
      </c>
      <c r="B68" s="159">
        <v>200806</v>
      </c>
      <c r="C68" s="150" t="s">
        <v>169</v>
      </c>
      <c r="D68" s="159" t="s">
        <v>15</v>
      </c>
      <c r="E68" s="160" t="s">
        <v>110</v>
      </c>
      <c r="F68" s="150" t="s">
        <v>417</v>
      </c>
      <c r="G68" s="150" t="s">
        <v>20</v>
      </c>
      <c r="H68" s="33">
        <v>22297</v>
      </c>
      <c r="I68" s="12">
        <v>2021</v>
      </c>
      <c r="J68" s="12" t="s">
        <v>15</v>
      </c>
      <c r="K68" s="12" t="s">
        <v>195</v>
      </c>
      <c r="L68" s="13">
        <v>100000</v>
      </c>
      <c r="M68" s="12" t="s">
        <v>168</v>
      </c>
      <c r="N68" s="13">
        <v>25000</v>
      </c>
      <c r="O68" s="12" t="s">
        <v>14</v>
      </c>
      <c r="P68" s="13">
        <f>SUM(N68,L68)</f>
        <v>125000</v>
      </c>
      <c r="S68" s="13">
        <f>SUM(Q68,P68)</f>
        <v>125000</v>
      </c>
    </row>
    <row r="69" spans="1:21" ht="12.75" customHeight="1" x14ac:dyDescent="0.3">
      <c r="A69" s="150"/>
      <c r="B69" s="159"/>
      <c r="C69" s="150"/>
      <c r="D69" s="159"/>
      <c r="E69" s="160"/>
      <c r="F69" s="150"/>
      <c r="G69" s="150"/>
      <c r="H69" s="33">
        <v>22297</v>
      </c>
      <c r="I69" s="12">
        <v>2021</v>
      </c>
      <c r="J69" s="12" t="s">
        <v>15</v>
      </c>
      <c r="K69" s="12" t="s">
        <v>195</v>
      </c>
      <c r="L69" s="13">
        <v>67297.5</v>
      </c>
      <c r="M69" s="12" t="s">
        <v>196</v>
      </c>
      <c r="N69" s="13">
        <v>7702.5</v>
      </c>
      <c r="O69" s="12" t="s">
        <v>14</v>
      </c>
      <c r="P69" s="13">
        <f t="shared" ref="P69" si="38">SUM(N69,L69)</f>
        <v>75000</v>
      </c>
      <c r="Q69" s="79"/>
      <c r="R69" s="78"/>
      <c r="S69" s="13">
        <f t="shared" ref="S69" si="39">SUM(Q69,P69)</f>
        <v>75000</v>
      </c>
    </row>
    <row r="70" spans="1:21" ht="43.2" customHeight="1" x14ac:dyDescent="0.3">
      <c r="A70" s="150"/>
      <c r="B70" s="159"/>
      <c r="C70" s="150"/>
      <c r="D70" s="161"/>
      <c r="E70" s="161"/>
      <c r="F70" s="150"/>
      <c r="G70" s="151"/>
      <c r="H70" s="39"/>
      <c r="I70" s="40" t="s">
        <v>35</v>
      </c>
      <c r="J70" s="41"/>
      <c r="K70" s="41"/>
      <c r="L70" s="42">
        <f>SUM(L68:L69)</f>
        <v>167297.5</v>
      </c>
      <c r="M70" s="42"/>
      <c r="N70" s="42">
        <f>SUM(N68:N69)</f>
        <v>32702.5</v>
      </c>
      <c r="O70" s="42"/>
      <c r="P70" s="42">
        <f>SUM(P68:P69)</f>
        <v>200000</v>
      </c>
      <c r="Q70" s="42">
        <f>SUM(Q68:Q69)</f>
        <v>0</v>
      </c>
      <c r="R70" s="42"/>
      <c r="S70" s="42">
        <f>SUM(S68:S69)</f>
        <v>200000</v>
      </c>
    </row>
    <row r="71" spans="1:21" ht="12" customHeight="1" x14ac:dyDescent="0.3">
      <c r="A71" s="44"/>
      <c r="B71" s="45"/>
      <c r="C71" s="46"/>
      <c r="D71" s="47"/>
      <c r="E71" s="47"/>
      <c r="F71" s="46"/>
      <c r="G71" s="48"/>
      <c r="H71" s="45"/>
      <c r="I71" s="49"/>
      <c r="J71" s="50"/>
      <c r="K71" s="50"/>
      <c r="L71" s="51"/>
      <c r="M71" s="52"/>
      <c r="N71" s="51"/>
      <c r="O71" s="52"/>
      <c r="P71" s="51"/>
      <c r="Q71" s="51"/>
      <c r="R71" s="52"/>
      <c r="S71" s="51"/>
    </row>
    <row r="72" spans="1:21" ht="14.25" customHeight="1" x14ac:dyDescent="0.3">
      <c r="A72" s="23" t="s">
        <v>22</v>
      </c>
      <c r="B72" s="24"/>
      <c r="C72" s="25"/>
      <c r="D72" s="24"/>
      <c r="E72" s="24"/>
      <c r="F72" s="25"/>
      <c r="G72" s="25"/>
      <c r="H72" s="24"/>
      <c r="I72" s="26" t="s">
        <v>6</v>
      </c>
      <c r="J72" s="27" t="s">
        <v>6</v>
      </c>
      <c r="K72" s="27"/>
      <c r="L72" s="28" t="s">
        <v>6</v>
      </c>
      <c r="M72" s="27" t="s">
        <v>6</v>
      </c>
      <c r="N72" s="28" t="s">
        <v>6</v>
      </c>
      <c r="O72" s="27" t="s">
        <v>6</v>
      </c>
      <c r="P72" s="28" t="s">
        <v>6</v>
      </c>
      <c r="Q72" s="28" t="s">
        <v>6</v>
      </c>
      <c r="R72" s="27" t="s">
        <v>6</v>
      </c>
      <c r="S72" s="53" t="s">
        <v>22</v>
      </c>
    </row>
    <row r="73" spans="1:21" ht="12.75" customHeight="1" x14ac:dyDescent="0.3">
      <c r="A73" s="168" t="s">
        <v>31</v>
      </c>
      <c r="B73" s="164" t="s">
        <v>3</v>
      </c>
      <c r="C73" s="168" t="s">
        <v>4</v>
      </c>
      <c r="D73" s="164" t="s">
        <v>36</v>
      </c>
      <c r="E73" s="164" t="s">
        <v>103</v>
      </c>
      <c r="F73" s="168" t="s">
        <v>49</v>
      </c>
      <c r="G73" s="168" t="s">
        <v>5</v>
      </c>
      <c r="H73" s="164" t="s">
        <v>47</v>
      </c>
      <c r="I73" s="164" t="s">
        <v>109</v>
      </c>
      <c r="J73" s="164" t="s">
        <v>1</v>
      </c>
      <c r="K73" s="164" t="s">
        <v>28</v>
      </c>
      <c r="L73" s="164" t="s">
        <v>50</v>
      </c>
      <c r="M73" s="164" t="s">
        <v>6</v>
      </c>
      <c r="N73" s="164" t="s">
        <v>51</v>
      </c>
      <c r="O73" s="164" t="s">
        <v>6</v>
      </c>
      <c r="P73" s="172" t="s">
        <v>7</v>
      </c>
      <c r="Q73" s="164" t="s">
        <v>52</v>
      </c>
      <c r="R73" s="164" t="s">
        <v>6</v>
      </c>
      <c r="S73" s="172" t="s">
        <v>8</v>
      </c>
    </row>
    <row r="74" spans="1:21" ht="12.75" customHeight="1" x14ac:dyDescent="0.3">
      <c r="A74" s="168" t="s">
        <v>6</v>
      </c>
      <c r="B74" s="164"/>
      <c r="C74" s="168" t="s">
        <v>6</v>
      </c>
      <c r="D74" s="165"/>
      <c r="E74" s="165"/>
      <c r="F74" s="168" t="s">
        <v>6</v>
      </c>
      <c r="G74" s="168" t="s">
        <v>6</v>
      </c>
      <c r="H74" s="164" t="s">
        <v>6</v>
      </c>
      <c r="I74" s="164" t="s">
        <v>6</v>
      </c>
      <c r="J74" s="164" t="s">
        <v>6</v>
      </c>
      <c r="K74" s="165"/>
      <c r="L74" s="30" t="s">
        <v>9</v>
      </c>
      <c r="M74" s="31" t="s">
        <v>10</v>
      </c>
      <c r="N74" s="30" t="s">
        <v>9</v>
      </c>
      <c r="O74" s="31" t="s">
        <v>10</v>
      </c>
      <c r="P74" s="172" t="s">
        <v>6</v>
      </c>
      <c r="Q74" s="32" t="s">
        <v>9</v>
      </c>
      <c r="R74" s="31" t="s">
        <v>11</v>
      </c>
      <c r="S74" s="172" t="s">
        <v>6</v>
      </c>
    </row>
    <row r="75" spans="1:21" ht="12.75" customHeight="1" x14ac:dyDescent="0.3">
      <c r="A75" s="150" t="s">
        <v>466</v>
      </c>
      <c r="B75" s="159">
        <v>221002</v>
      </c>
      <c r="C75" s="150" t="s">
        <v>524</v>
      </c>
      <c r="D75" s="159" t="s">
        <v>87</v>
      </c>
      <c r="E75" s="160" t="s">
        <v>110</v>
      </c>
      <c r="F75" s="150" t="s">
        <v>467</v>
      </c>
      <c r="G75" s="150" t="s">
        <v>537</v>
      </c>
      <c r="H75" s="33">
        <v>23058</v>
      </c>
      <c r="I75" s="12">
        <v>2023</v>
      </c>
      <c r="J75" s="12" t="s">
        <v>2</v>
      </c>
      <c r="K75" s="12" t="s">
        <v>166</v>
      </c>
      <c r="L75" s="13">
        <v>0</v>
      </c>
      <c r="M75" s="12" t="s">
        <v>468</v>
      </c>
      <c r="N75" s="13">
        <v>0</v>
      </c>
      <c r="O75" s="12" t="s">
        <v>22</v>
      </c>
      <c r="P75" s="13">
        <f>SUM(N75,L75)</f>
        <v>0</v>
      </c>
      <c r="S75" s="13">
        <f>SUM(Q75,P75)</f>
        <v>0</v>
      </c>
      <c r="U75" s="86"/>
    </row>
    <row r="76" spans="1:21" ht="12.75" customHeight="1" x14ac:dyDescent="0.3">
      <c r="A76" s="150"/>
      <c r="B76" s="159"/>
      <c r="C76" s="150"/>
      <c r="D76" s="161"/>
      <c r="E76" s="161"/>
      <c r="F76" s="150"/>
      <c r="G76" s="151"/>
      <c r="H76" s="33">
        <v>23058</v>
      </c>
      <c r="I76" s="12">
        <v>2025</v>
      </c>
      <c r="J76" s="12" t="s">
        <v>21</v>
      </c>
      <c r="K76" s="12" t="s">
        <v>166</v>
      </c>
      <c r="L76" s="13">
        <v>0</v>
      </c>
      <c r="M76" s="12" t="s">
        <v>352</v>
      </c>
      <c r="N76" s="13">
        <v>0</v>
      </c>
      <c r="O76" s="12" t="s">
        <v>22</v>
      </c>
      <c r="P76" s="13">
        <f>SUM(N76,L76)</f>
        <v>0</v>
      </c>
      <c r="S76" s="13">
        <f>SUM(Q76,P76)</f>
        <v>0</v>
      </c>
      <c r="U76" s="86"/>
    </row>
    <row r="77" spans="1:21" ht="28.8" customHeight="1" x14ac:dyDescent="0.3">
      <c r="A77" s="150"/>
      <c r="B77" s="159"/>
      <c r="C77" s="150"/>
      <c r="D77" s="161"/>
      <c r="E77" s="161"/>
      <c r="F77" s="150"/>
      <c r="G77" s="151"/>
      <c r="H77" s="39"/>
      <c r="I77" s="40" t="s">
        <v>35</v>
      </c>
      <c r="J77" s="41"/>
      <c r="K77" s="41"/>
      <c r="L77" s="42">
        <f>SUM(L75:L76)</f>
        <v>0</v>
      </c>
      <c r="M77" s="43"/>
      <c r="N77" s="42">
        <f t="shared" ref="N77" si="40">SUM(N75:N76)</f>
        <v>0</v>
      </c>
      <c r="O77" s="43"/>
      <c r="P77" s="42">
        <f t="shared" ref="P77:Q77" si="41">SUM(P75:P76)</f>
        <v>0</v>
      </c>
      <c r="Q77" s="42">
        <f t="shared" si="41"/>
        <v>0</v>
      </c>
      <c r="R77" s="43"/>
      <c r="S77" s="42">
        <f t="shared" ref="S77" si="42">SUM(S75:S76)</f>
        <v>0</v>
      </c>
    </row>
    <row r="78" spans="1:21" ht="12.75" customHeight="1" x14ac:dyDescent="0.3">
      <c r="A78" s="150" t="s">
        <v>163</v>
      </c>
      <c r="B78" s="159">
        <v>210302</v>
      </c>
      <c r="C78" s="150" t="s">
        <v>164</v>
      </c>
      <c r="D78" s="159" t="s">
        <v>39</v>
      </c>
      <c r="E78" s="160" t="s">
        <v>110</v>
      </c>
      <c r="F78" s="150" t="s">
        <v>415</v>
      </c>
      <c r="G78" s="150" t="s">
        <v>537</v>
      </c>
      <c r="H78" s="33">
        <v>22412</v>
      </c>
      <c r="I78" s="12">
        <v>2021</v>
      </c>
      <c r="J78" s="12" t="s">
        <v>2</v>
      </c>
      <c r="K78" s="12" t="s">
        <v>197</v>
      </c>
      <c r="L78" s="13">
        <v>0</v>
      </c>
      <c r="M78" s="12" t="s">
        <v>83</v>
      </c>
      <c r="N78" s="13">
        <v>0</v>
      </c>
      <c r="O78" s="12" t="s">
        <v>22</v>
      </c>
      <c r="P78" s="13">
        <f>SUM(N78,L78)</f>
        <v>0</v>
      </c>
      <c r="Q78" s="13">
        <v>10000</v>
      </c>
      <c r="R78" s="12" t="s">
        <v>22</v>
      </c>
      <c r="S78" s="13">
        <f>SUM(Q78,P78)</f>
        <v>10000</v>
      </c>
    </row>
    <row r="79" spans="1:21" ht="12.75" customHeight="1" x14ac:dyDescent="0.3">
      <c r="A79" s="150"/>
      <c r="B79" s="159"/>
      <c r="C79" s="150"/>
      <c r="D79" s="159"/>
      <c r="E79" s="160"/>
      <c r="F79" s="150"/>
      <c r="G79" s="150"/>
      <c r="H79" s="114">
        <v>22412</v>
      </c>
      <c r="I79" s="78">
        <v>2021</v>
      </c>
      <c r="J79" s="78" t="s">
        <v>21</v>
      </c>
      <c r="K79" s="78" t="s">
        <v>197</v>
      </c>
      <c r="L79" s="79">
        <v>0</v>
      </c>
      <c r="M79" s="78" t="s">
        <v>83</v>
      </c>
      <c r="N79" s="79">
        <v>0</v>
      </c>
      <c r="O79" s="78" t="s">
        <v>22</v>
      </c>
      <c r="P79" s="13">
        <f>SUM(N79,L79)</f>
        <v>0</v>
      </c>
      <c r="Q79" s="79">
        <v>39500</v>
      </c>
      <c r="R79" s="78" t="s">
        <v>22</v>
      </c>
      <c r="S79" s="13">
        <f>SUM(Q79,P79)</f>
        <v>39500</v>
      </c>
    </row>
    <row r="80" spans="1:21" ht="15" customHeight="1" x14ac:dyDescent="0.3">
      <c r="A80" s="150"/>
      <c r="B80" s="159"/>
      <c r="C80" s="150"/>
      <c r="D80" s="161"/>
      <c r="E80" s="161"/>
      <c r="F80" s="150"/>
      <c r="G80" s="151"/>
      <c r="H80" s="39"/>
      <c r="I80" s="40" t="s">
        <v>35</v>
      </c>
      <c r="J80" s="41"/>
      <c r="K80" s="41"/>
      <c r="L80" s="42">
        <f>SUM(L78:L79)</f>
        <v>0</v>
      </c>
      <c r="M80" s="42"/>
      <c r="N80" s="42">
        <f t="shared" ref="N80:S80" si="43">SUM(N78:N79)</f>
        <v>0</v>
      </c>
      <c r="O80" s="42"/>
      <c r="P80" s="42">
        <f t="shared" si="43"/>
        <v>0</v>
      </c>
      <c r="Q80" s="42">
        <f t="shared" si="43"/>
        <v>49500</v>
      </c>
      <c r="R80" s="42"/>
      <c r="S80" s="42">
        <f t="shared" si="43"/>
        <v>49500</v>
      </c>
    </row>
    <row r="81" spans="1:21" ht="12.75" customHeight="1" x14ac:dyDescent="0.3">
      <c r="A81" s="150" t="s">
        <v>131</v>
      </c>
      <c r="B81" s="159">
        <v>200711</v>
      </c>
      <c r="C81" s="150" t="s">
        <v>577</v>
      </c>
      <c r="D81" s="159" t="s">
        <v>87</v>
      </c>
      <c r="E81" s="160" t="s">
        <v>110</v>
      </c>
      <c r="F81" s="150" t="s">
        <v>418</v>
      </c>
      <c r="G81" s="150" t="s">
        <v>538</v>
      </c>
      <c r="H81" s="33">
        <v>22340</v>
      </c>
      <c r="I81" s="12">
        <v>2024</v>
      </c>
      <c r="J81" s="12" t="s">
        <v>2</v>
      </c>
      <c r="K81" s="12" t="s">
        <v>166</v>
      </c>
      <c r="L81" s="13">
        <v>0</v>
      </c>
      <c r="M81" s="12" t="s">
        <v>83</v>
      </c>
      <c r="N81" s="13">
        <v>0</v>
      </c>
      <c r="O81" s="12" t="s">
        <v>22</v>
      </c>
      <c r="P81" s="13">
        <f>SUM(N81,L81)</f>
        <v>0</v>
      </c>
      <c r="S81" s="13">
        <f>SUM(Q81,P81)</f>
        <v>0</v>
      </c>
    </row>
    <row r="82" spans="1:21" ht="12.75" customHeight="1" x14ac:dyDescent="0.3">
      <c r="A82" s="150"/>
      <c r="B82" s="159"/>
      <c r="C82" s="150"/>
      <c r="D82" s="161"/>
      <c r="E82" s="161"/>
      <c r="F82" s="150"/>
      <c r="G82" s="151"/>
      <c r="H82" s="33">
        <v>22340</v>
      </c>
      <c r="I82" s="12">
        <v>2025</v>
      </c>
      <c r="J82" s="12" t="s">
        <v>21</v>
      </c>
      <c r="K82" s="12" t="s">
        <v>166</v>
      </c>
      <c r="L82" s="13">
        <v>0</v>
      </c>
      <c r="M82" s="12" t="s">
        <v>83</v>
      </c>
      <c r="N82" s="13">
        <v>0</v>
      </c>
      <c r="O82" s="12" t="s">
        <v>22</v>
      </c>
      <c r="P82" s="13">
        <f>SUM(N82,L82)</f>
        <v>0</v>
      </c>
      <c r="S82" s="13">
        <f>SUM(Q82,P82)</f>
        <v>0</v>
      </c>
    </row>
    <row r="83" spans="1:21" ht="30" customHeight="1" x14ac:dyDescent="0.3">
      <c r="A83" s="150"/>
      <c r="B83" s="159"/>
      <c r="C83" s="150"/>
      <c r="D83" s="161"/>
      <c r="E83" s="161"/>
      <c r="F83" s="150"/>
      <c r="G83" s="151"/>
      <c r="H83" s="39"/>
      <c r="I83" s="40" t="s">
        <v>35</v>
      </c>
      <c r="J83" s="41"/>
      <c r="K83" s="41"/>
      <c r="L83" s="42">
        <f>SUM(L81:L82)</f>
        <v>0</v>
      </c>
      <c r="M83" s="43"/>
      <c r="N83" s="42">
        <f t="shared" ref="N83" si="44">SUM(N81:N82)</f>
        <v>0</v>
      </c>
      <c r="O83" s="43"/>
      <c r="P83" s="42">
        <f t="shared" ref="P83:Q83" si="45">SUM(P81:P82)</f>
        <v>0</v>
      </c>
      <c r="Q83" s="42">
        <f t="shared" si="45"/>
        <v>0</v>
      </c>
      <c r="R83" s="43"/>
      <c r="S83" s="42">
        <f t="shared" ref="S83" si="46">SUM(S81:S82)</f>
        <v>0</v>
      </c>
    </row>
    <row r="84" spans="1:21" ht="12.75" customHeight="1" x14ac:dyDescent="0.3">
      <c r="A84" s="179" t="s">
        <v>522</v>
      </c>
      <c r="B84" s="159">
        <v>180502</v>
      </c>
      <c r="C84" s="179" t="s">
        <v>523</v>
      </c>
      <c r="D84" s="159" t="s">
        <v>39</v>
      </c>
      <c r="E84" s="159" t="s">
        <v>105</v>
      </c>
      <c r="F84" s="150">
        <v>1005</v>
      </c>
      <c r="G84" s="150" t="s">
        <v>559</v>
      </c>
      <c r="H84" s="33">
        <v>21327</v>
      </c>
      <c r="I84" s="12">
        <v>2019</v>
      </c>
      <c r="J84" s="12" t="s">
        <v>2</v>
      </c>
      <c r="K84" s="12" t="s">
        <v>72</v>
      </c>
      <c r="L84" s="13">
        <v>179460</v>
      </c>
      <c r="M84" s="12" t="s">
        <v>128</v>
      </c>
      <c r="N84" s="13">
        <v>20540</v>
      </c>
      <c r="O84" s="12" t="s">
        <v>22</v>
      </c>
      <c r="P84" s="13">
        <f t="shared" ref="P84:P90" si="47">SUM(N84,L84)</f>
        <v>200000</v>
      </c>
      <c r="S84" s="13">
        <f t="shared" ref="S84:S90" si="48">SUM(Q84,P84)</f>
        <v>200000</v>
      </c>
      <c r="U84" s="136"/>
    </row>
    <row r="85" spans="1:21" ht="12.75" customHeight="1" x14ac:dyDescent="0.3">
      <c r="A85" s="179"/>
      <c r="B85" s="159"/>
      <c r="C85" s="179"/>
      <c r="D85" s="159"/>
      <c r="E85" s="159"/>
      <c r="F85" s="150"/>
      <c r="G85" s="150"/>
      <c r="H85" s="177">
        <v>21327</v>
      </c>
      <c r="I85" s="178">
        <v>2019</v>
      </c>
      <c r="J85" s="178" t="s">
        <v>2</v>
      </c>
      <c r="K85" s="178" t="s">
        <v>591</v>
      </c>
      <c r="L85" s="13">
        <v>88338</v>
      </c>
      <c r="M85" s="12" t="s">
        <v>468</v>
      </c>
      <c r="N85" s="13">
        <v>10110.68</v>
      </c>
      <c r="O85" s="12" t="s">
        <v>22</v>
      </c>
      <c r="P85" s="13">
        <f t="shared" si="47"/>
        <v>98448.68</v>
      </c>
      <c r="S85" s="13">
        <f t="shared" si="48"/>
        <v>98448.68</v>
      </c>
      <c r="U85" s="136"/>
    </row>
    <row r="86" spans="1:21" ht="12.75" customHeight="1" x14ac:dyDescent="0.3">
      <c r="A86" s="179"/>
      <c r="B86" s="159"/>
      <c r="C86" s="179"/>
      <c r="D86" s="159"/>
      <c r="E86" s="159"/>
      <c r="F86" s="150"/>
      <c r="G86" s="150"/>
      <c r="H86" s="33">
        <v>21327</v>
      </c>
      <c r="I86" s="137">
        <v>2022</v>
      </c>
      <c r="J86" s="12" t="s">
        <v>23</v>
      </c>
      <c r="K86" s="12" t="s">
        <v>198</v>
      </c>
      <c r="L86" s="13">
        <v>0</v>
      </c>
      <c r="N86" s="13">
        <v>0</v>
      </c>
      <c r="P86" s="13">
        <f t="shared" si="47"/>
        <v>0</v>
      </c>
      <c r="Q86" s="13">
        <v>2000</v>
      </c>
      <c r="R86" s="12" t="s">
        <v>22</v>
      </c>
      <c r="S86" s="13">
        <f t="shared" si="48"/>
        <v>2000</v>
      </c>
      <c r="U86" s="136"/>
    </row>
    <row r="87" spans="1:21" ht="12.75" customHeight="1" x14ac:dyDescent="0.3">
      <c r="A87" s="179"/>
      <c r="B87" s="159"/>
      <c r="C87" s="179"/>
      <c r="D87" s="159"/>
      <c r="E87" s="159"/>
      <c r="F87" s="150"/>
      <c r="G87" s="150"/>
      <c r="H87" s="33">
        <v>21327</v>
      </c>
      <c r="I87" s="137">
        <v>2022</v>
      </c>
      <c r="J87" s="12" t="s">
        <v>23</v>
      </c>
      <c r="K87" s="12" t="s">
        <v>29</v>
      </c>
      <c r="L87" s="13">
        <v>3000</v>
      </c>
      <c r="M87" s="12" t="s">
        <v>475</v>
      </c>
      <c r="N87" s="13">
        <v>343.36342360414579</v>
      </c>
      <c r="O87" s="12" t="s">
        <v>22</v>
      </c>
      <c r="P87" s="13">
        <f t="shared" si="47"/>
        <v>3343.3634236041457</v>
      </c>
      <c r="S87" s="13">
        <f t="shared" si="48"/>
        <v>3343.3634236041457</v>
      </c>
      <c r="U87" s="136"/>
    </row>
    <row r="88" spans="1:21" ht="12.75" customHeight="1" x14ac:dyDescent="0.3">
      <c r="A88" s="179"/>
      <c r="B88" s="159"/>
      <c r="C88" s="179"/>
      <c r="D88" s="159"/>
      <c r="E88" s="159"/>
      <c r="F88" s="150"/>
      <c r="G88" s="150"/>
      <c r="H88" s="33">
        <v>21327</v>
      </c>
      <c r="I88" s="12">
        <v>2025</v>
      </c>
      <c r="J88" s="12" t="s">
        <v>21</v>
      </c>
      <c r="K88" s="12" t="s">
        <v>174</v>
      </c>
      <c r="L88" s="13">
        <v>401533</v>
      </c>
      <c r="M88" s="12" t="s">
        <v>352</v>
      </c>
      <c r="N88" s="13">
        <v>45957.25</v>
      </c>
      <c r="O88" s="12" t="s">
        <v>22</v>
      </c>
      <c r="P88" s="13">
        <f t="shared" si="47"/>
        <v>447490.25</v>
      </c>
      <c r="S88" s="13">
        <f t="shared" si="48"/>
        <v>447490.25</v>
      </c>
      <c r="U88" s="136"/>
    </row>
    <row r="89" spans="1:21" ht="12.75" customHeight="1" x14ac:dyDescent="0.3">
      <c r="A89" s="179"/>
      <c r="B89" s="159"/>
      <c r="C89" s="179"/>
      <c r="D89" s="161"/>
      <c r="E89" s="161"/>
      <c r="F89" s="150"/>
      <c r="G89" s="151"/>
      <c r="H89" s="33">
        <v>21327</v>
      </c>
      <c r="I89" s="12">
        <v>2025</v>
      </c>
      <c r="J89" s="12" t="s">
        <v>21</v>
      </c>
      <c r="K89" s="12" t="s">
        <v>174</v>
      </c>
      <c r="L89" s="13">
        <v>448539.63</v>
      </c>
      <c r="M89" s="12" t="s">
        <v>83</v>
      </c>
      <c r="N89" s="13">
        <v>51337.367659645606</v>
      </c>
      <c r="O89" s="12" t="s">
        <v>22</v>
      </c>
      <c r="P89" s="13">
        <f t="shared" si="47"/>
        <v>499876.99765964563</v>
      </c>
      <c r="S89" s="13">
        <f t="shared" si="48"/>
        <v>499876.99765964563</v>
      </c>
      <c r="U89" s="136"/>
    </row>
    <row r="90" spans="1:21" ht="12.75" customHeight="1" x14ac:dyDescent="0.3">
      <c r="A90" s="179"/>
      <c r="B90" s="159"/>
      <c r="C90" s="179"/>
      <c r="D90" s="161"/>
      <c r="E90" s="161"/>
      <c r="F90" s="150"/>
      <c r="G90" s="151"/>
      <c r="H90" s="114">
        <v>21327</v>
      </c>
      <c r="I90" s="78">
        <v>2025</v>
      </c>
      <c r="J90" s="78" t="s">
        <v>21</v>
      </c>
      <c r="K90" s="78" t="s">
        <v>174</v>
      </c>
      <c r="L90" s="13">
        <v>226159</v>
      </c>
      <c r="M90" s="12" t="s">
        <v>475</v>
      </c>
      <c r="N90" s="13">
        <v>25884.90950629667</v>
      </c>
      <c r="O90" s="12" t="s">
        <v>22</v>
      </c>
      <c r="P90" s="13">
        <f t="shared" si="47"/>
        <v>252043.90950629668</v>
      </c>
      <c r="S90" s="13">
        <f t="shared" si="48"/>
        <v>252043.90950629668</v>
      </c>
      <c r="U90" s="136"/>
    </row>
    <row r="91" spans="1:21" ht="15" customHeight="1" x14ac:dyDescent="0.3">
      <c r="A91" s="179"/>
      <c r="B91" s="159"/>
      <c r="C91" s="179"/>
      <c r="D91" s="161"/>
      <c r="E91" s="161"/>
      <c r="F91" s="150"/>
      <c r="G91" s="151"/>
      <c r="H91" s="39"/>
      <c r="I91" s="40" t="s">
        <v>35</v>
      </c>
      <c r="J91" s="41"/>
      <c r="K91" s="41"/>
      <c r="L91" s="42">
        <f>SUM(L84:L90)</f>
        <v>1347029.63</v>
      </c>
      <c r="M91" s="43"/>
      <c r="N91" s="42">
        <f>SUM(N84:N90)</f>
        <v>154173.57058954643</v>
      </c>
      <c r="O91" s="42"/>
      <c r="P91" s="42">
        <f t="shared" ref="P91:S91" si="49">SUM(P84:P90)</f>
        <v>1501203.2005895465</v>
      </c>
      <c r="Q91" s="42">
        <f t="shared" si="49"/>
        <v>2000</v>
      </c>
      <c r="R91" s="42"/>
      <c r="S91" s="42">
        <f t="shared" si="49"/>
        <v>1503203.2005895465</v>
      </c>
      <c r="U91" s="136"/>
    </row>
    <row r="92" spans="1:21" ht="12.75" customHeight="1" x14ac:dyDescent="0.3">
      <c r="A92" s="54"/>
      <c r="B92" s="55"/>
      <c r="C92" s="56"/>
      <c r="D92" s="57"/>
      <c r="E92" s="57"/>
      <c r="F92" s="58"/>
      <c r="G92" s="56"/>
      <c r="H92" s="59"/>
      <c r="I92" s="60"/>
      <c r="J92" s="61"/>
      <c r="K92" s="61"/>
      <c r="L92" s="62"/>
      <c r="M92" s="62"/>
      <c r="N92" s="62"/>
      <c r="O92" s="63"/>
      <c r="P92" s="62"/>
      <c r="Q92" s="62"/>
      <c r="R92" s="63"/>
      <c r="S92" s="62"/>
    </row>
    <row r="93" spans="1:21" ht="14.25" customHeight="1" x14ac:dyDescent="0.3">
      <c r="A93" s="23" t="s">
        <v>19</v>
      </c>
      <c r="B93" s="64"/>
      <c r="C93" s="65" t="s">
        <v>6</v>
      </c>
      <c r="D93" s="64"/>
      <c r="E93" s="64"/>
      <c r="F93" s="65" t="s">
        <v>6</v>
      </c>
      <c r="G93" s="65" t="s">
        <v>6</v>
      </c>
      <c r="H93" s="64" t="s">
        <v>6</v>
      </c>
      <c r="I93" s="66" t="s">
        <v>6</v>
      </c>
      <c r="J93" s="67" t="s">
        <v>6</v>
      </c>
      <c r="K93" s="67"/>
      <c r="L93" s="68"/>
      <c r="M93" s="67"/>
      <c r="N93" s="68"/>
      <c r="O93" s="67" t="s">
        <v>6</v>
      </c>
      <c r="P93" s="68" t="s">
        <v>6</v>
      </c>
      <c r="Q93" s="69" t="s">
        <v>6</v>
      </c>
      <c r="R93" s="67" t="s">
        <v>6</v>
      </c>
      <c r="S93" s="70" t="s">
        <v>19</v>
      </c>
    </row>
    <row r="94" spans="1:21" ht="12.75" customHeight="1" x14ac:dyDescent="0.3">
      <c r="A94" s="168" t="s">
        <v>31</v>
      </c>
      <c r="B94" s="164" t="s">
        <v>3</v>
      </c>
      <c r="C94" s="168" t="s">
        <v>4</v>
      </c>
      <c r="D94" s="164" t="s">
        <v>36</v>
      </c>
      <c r="E94" s="164" t="s">
        <v>103</v>
      </c>
      <c r="F94" s="168" t="s">
        <v>49</v>
      </c>
      <c r="G94" s="168" t="s">
        <v>5</v>
      </c>
      <c r="H94" s="164" t="s">
        <v>47</v>
      </c>
      <c r="I94" s="164" t="s">
        <v>109</v>
      </c>
      <c r="J94" s="164" t="s">
        <v>1</v>
      </c>
      <c r="K94" s="164" t="s">
        <v>28</v>
      </c>
      <c r="L94" s="164" t="s">
        <v>50</v>
      </c>
      <c r="M94" s="164" t="s">
        <v>6</v>
      </c>
      <c r="N94" s="164" t="s">
        <v>51</v>
      </c>
      <c r="O94" s="164" t="s">
        <v>6</v>
      </c>
      <c r="P94" s="172" t="s">
        <v>7</v>
      </c>
      <c r="Q94" s="164" t="s">
        <v>52</v>
      </c>
      <c r="R94" s="164" t="s">
        <v>6</v>
      </c>
      <c r="S94" s="172" t="s">
        <v>8</v>
      </c>
    </row>
    <row r="95" spans="1:21" ht="12.75" customHeight="1" x14ac:dyDescent="0.3">
      <c r="A95" s="168" t="s">
        <v>6</v>
      </c>
      <c r="B95" s="164"/>
      <c r="C95" s="168" t="s">
        <v>6</v>
      </c>
      <c r="D95" s="165"/>
      <c r="E95" s="165"/>
      <c r="F95" s="168" t="s">
        <v>6</v>
      </c>
      <c r="G95" s="168" t="s">
        <v>6</v>
      </c>
      <c r="H95" s="164" t="s">
        <v>6</v>
      </c>
      <c r="I95" s="164" t="s">
        <v>6</v>
      </c>
      <c r="J95" s="164" t="s">
        <v>6</v>
      </c>
      <c r="K95" s="165"/>
      <c r="L95" s="30" t="s">
        <v>9</v>
      </c>
      <c r="M95" s="31" t="s">
        <v>10</v>
      </c>
      <c r="N95" s="30" t="s">
        <v>9</v>
      </c>
      <c r="O95" s="31" t="s">
        <v>10</v>
      </c>
      <c r="P95" s="172" t="s">
        <v>6</v>
      </c>
      <c r="Q95" s="32" t="s">
        <v>9</v>
      </c>
      <c r="R95" s="31" t="s">
        <v>11</v>
      </c>
      <c r="S95" s="172" t="s">
        <v>6</v>
      </c>
    </row>
    <row r="96" spans="1:21" ht="15" customHeight="1" x14ac:dyDescent="0.3">
      <c r="A96" s="150" t="s">
        <v>572</v>
      </c>
      <c r="B96" s="159">
        <v>230301</v>
      </c>
      <c r="C96" s="150" t="s">
        <v>573</v>
      </c>
      <c r="D96" s="159" t="s">
        <v>574</v>
      </c>
      <c r="E96" s="160" t="s">
        <v>104</v>
      </c>
      <c r="F96" s="150" t="s">
        <v>575</v>
      </c>
      <c r="G96" s="150" t="s">
        <v>576</v>
      </c>
      <c r="H96" s="33">
        <v>23420</v>
      </c>
      <c r="I96" s="12">
        <v>2024</v>
      </c>
      <c r="J96" s="12" t="s">
        <v>13</v>
      </c>
      <c r="K96" s="78" t="s">
        <v>29</v>
      </c>
      <c r="L96" s="13">
        <v>600000</v>
      </c>
      <c r="M96" s="12" t="s">
        <v>352</v>
      </c>
      <c r="N96" s="13">
        <v>68672.69</v>
      </c>
      <c r="O96" s="12" t="s">
        <v>19</v>
      </c>
      <c r="P96" s="13">
        <f>SUM(N96,L96)</f>
        <v>668672.68999999994</v>
      </c>
      <c r="S96" s="13">
        <f>SUM(Q96,P96)</f>
        <v>668672.68999999994</v>
      </c>
      <c r="U96" s="136"/>
    </row>
    <row r="97" spans="1:22" ht="67.2" customHeight="1" x14ac:dyDescent="0.3">
      <c r="A97" s="150"/>
      <c r="B97" s="159"/>
      <c r="C97" s="150"/>
      <c r="D97" s="161"/>
      <c r="E97" s="161"/>
      <c r="F97" s="150"/>
      <c r="G97" s="151"/>
      <c r="H97" s="39"/>
      <c r="I97" s="40" t="s">
        <v>35</v>
      </c>
      <c r="J97" s="41"/>
      <c r="K97" s="41"/>
      <c r="L97" s="42">
        <f>SUM(L96:L96)</f>
        <v>600000</v>
      </c>
      <c r="M97" s="42"/>
      <c r="N97" s="42">
        <f>SUM(N96:N96)</f>
        <v>68672.69</v>
      </c>
      <c r="O97" s="42"/>
      <c r="P97" s="42">
        <f>SUM(P96:P96)</f>
        <v>668672.68999999994</v>
      </c>
      <c r="Q97" s="42"/>
      <c r="R97" s="42"/>
      <c r="S97" s="42">
        <f>SUM(S96:S96)</f>
        <v>668672.68999999994</v>
      </c>
      <c r="U97" s="136"/>
    </row>
    <row r="98" spans="1:22" ht="12.75" customHeight="1" x14ac:dyDescent="0.3">
      <c r="A98" s="180" t="s">
        <v>568</v>
      </c>
      <c r="B98" s="147">
        <v>230303</v>
      </c>
      <c r="C98" s="180" t="s">
        <v>570</v>
      </c>
      <c r="D98" s="147" t="s">
        <v>37</v>
      </c>
      <c r="E98" s="169" t="s">
        <v>569</v>
      </c>
      <c r="F98" s="152" t="s">
        <v>567</v>
      </c>
      <c r="G98" s="152" t="s">
        <v>564</v>
      </c>
      <c r="H98" s="177">
        <v>22701</v>
      </c>
      <c r="I98" s="178">
        <v>2023</v>
      </c>
      <c r="J98" s="178" t="s">
        <v>2</v>
      </c>
      <c r="K98" s="178" t="s">
        <v>29</v>
      </c>
      <c r="L98" s="13">
        <v>973000</v>
      </c>
      <c r="M98" s="12" t="s">
        <v>337</v>
      </c>
      <c r="N98" s="13">
        <v>0</v>
      </c>
      <c r="O98" s="12" t="s">
        <v>19</v>
      </c>
      <c r="P98" s="13">
        <f>SUM(N98,L98)</f>
        <v>973000</v>
      </c>
      <c r="S98" s="13">
        <f>SUM(Q98,P98)</f>
        <v>973000</v>
      </c>
      <c r="U98" s="136"/>
    </row>
    <row r="99" spans="1:22" ht="12.75" customHeight="1" x14ac:dyDescent="0.3">
      <c r="A99" s="181"/>
      <c r="B99" s="148"/>
      <c r="C99" s="181"/>
      <c r="D99" s="148"/>
      <c r="E99" s="148"/>
      <c r="F99" s="157"/>
      <c r="G99" s="157"/>
      <c r="H99" s="33">
        <v>22701</v>
      </c>
      <c r="I99" s="12">
        <v>2025</v>
      </c>
      <c r="J99" s="12" t="s">
        <v>23</v>
      </c>
      <c r="K99" s="12" t="s">
        <v>174</v>
      </c>
      <c r="L99" s="13">
        <v>750000</v>
      </c>
      <c r="M99" s="12" t="s">
        <v>337</v>
      </c>
      <c r="N99" s="13">
        <v>0</v>
      </c>
      <c r="O99" s="12" t="s">
        <v>19</v>
      </c>
      <c r="P99" s="13">
        <f t="shared" ref="P99:P100" si="50">SUM(N99,L99)</f>
        <v>750000</v>
      </c>
      <c r="S99" s="13">
        <f t="shared" ref="S99:S100" si="51">SUM(Q99,P99)</f>
        <v>750000</v>
      </c>
      <c r="U99" s="136"/>
    </row>
    <row r="100" spans="1:22" ht="12.75" customHeight="1" x14ac:dyDescent="0.3">
      <c r="A100" s="182"/>
      <c r="B100" s="148"/>
      <c r="C100" s="182"/>
      <c r="D100" s="156"/>
      <c r="E100" s="156"/>
      <c r="F100" s="158"/>
      <c r="G100" s="158"/>
      <c r="H100" s="33">
        <v>22701</v>
      </c>
      <c r="I100" s="15">
        <v>2026</v>
      </c>
      <c r="J100" s="15" t="s">
        <v>21</v>
      </c>
      <c r="K100" s="15" t="s">
        <v>174</v>
      </c>
      <c r="L100" s="13">
        <v>4765515</v>
      </c>
      <c r="M100" s="12" t="s">
        <v>337</v>
      </c>
      <c r="N100" s="13">
        <v>0</v>
      </c>
      <c r="O100" s="12" t="s">
        <v>19</v>
      </c>
      <c r="P100" s="13">
        <f t="shared" si="50"/>
        <v>4765515</v>
      </c>
      <c r="S100" s="13">
        <f t="shared" si="51"/>
        <v>4765515</v>
      </c>
      <c r="U100" s="136"/>
    </row>
    <row r="101" spans="1:22" ht="72.599999999999994" customHeight="1" x14ac:dyDescent="0.3">
      <c r="A101" s="183"/>
      <c r="B101" s="149"/>
      <c r="C101" s="183"/>
      <c r="D101" s="155"/>
      <c r="E101" s="155"/>
      <c r="F101" s="153"/>
      <c r="G101" s="153"/>
      <c r="H101" s="34"/>
      <c r="I101" s="38" t="s">
        <v>35</v>
      </c>
      <c r="J101" s="36"/>
      <c r="K101" s="36"/>
      <c r="L101" s="37">
        <f>SUM(L98:L100)</f>
        <v>6488515</v>
      </c>
      <c r="M101" s="37"/>
      <c r="N101" s="37">
        <f>SUM(N98:N100)</f>
        <v>0</v>
      </c>
      <c r="O101" s="37"/>
      <c r="P101" s="37">
        <f>SUM(P98:P100)</f>
        <v>6488515</v>
      </c>
      <c r="Q101" s="37">
        <f>SUM(Q98:Q100)</f>
        <v>0</v>
      </c>
      <c r="R101" s="37"/>
      <c r="S101" s="37">
        <f>SUM(S98:S100)</f>
        <v>6488515</v>
      </c>
      <c r="U101" s="136"/>
    </row>
    <row r="102" spans="1:22" ht="12.75" customHeight="1" x14ac:dyDescent="0.3">
      <c r="A102" s="152" t="s">
        <v>515</v>
      </c>
      <c r="B102" s="147">
        <v>210503</v>
      </c>
      <c r="C102" s="152" t="s">
        <v>514</v>
      </c>
      <c r="D102" s="147" t="s">
        <v>39</v>
      </c>
      <c r="E102" s="169" t="s">
        <v>110</v>
      </c>
      <c r="F102" s="152" t="s">
        <v>477</v>
      </c>
      <c r="G102" s="152" t="s">
        <v>30</v>
      </c>
      <c r="H102" s="33">
        <v>22422</v>
      </c>
      <c r="I102" s="12">
        <v>2023</v>
      </c>
      <c r="J102" s="12" t="s">
        <v>15</v>
      </c>
      <c r="K102" s="12" t="s">
        <v>29</v>
      </c>
      <c r="L102" s="13">
        <v>200000</v>
      </c>
      <c r="M102" s="12" t="s">
        <v>464</v>
      </c>
      <c r="N102" s="13">
        <v>22890.89</v>
      </c>
      <c r="O102" s="12" t="s">
        <v>19</v>
      </c>
      <c r="P102" s="13">
        <f>SUM(N102,L102)</f>
        <v>222890.89</v>
      </c>
      <c r="Q102" s="13">
        <v>477109.11</v>
      </c>
      <c r="R102" s="12" t="s">
        <v>19</v>
      </c>
      <c r="S102" s="13">
        <f>SUM(Q102,P102)</f>
        <v>700000</v>
      </c>
      <c r="U102" s="86"/>
    </row>
    <row r="103" spans="1:22" ht="12.75" customHeight="1" x14ac:dyDescent="0.3">
      <c r="A103" s="157"/>
      <c r="B103" s="148"/>
      <c r="C103" s="157"/>
      <c r="D103" s="148"/>
      <c r="E103" s="162"/>
      <c r="F103" s="157"/>
      <c r="G103" s="157"/>
      <c r="H103" s="33">
        <v>22422</v>
      </c>
      <c r="I103" s="12">
        <v>2021</v>
      </c>
      <c r="J103" s="12" t="s">
        <v>2</v>
      </c>
      <c r="K103" s="12" t="s">
        <v>29</v>
      </c>
      <c r="L103" s="13">
        <v>0</v>
      </c>
      <c r="N103" s="13">
        <v>0</v>
      </c>
      <c r="P103" s="13">
        <f>SUM(N103,L103)</f>
        <v>0</v>
      </c>
      <c r="Q103" s="13">
        <v>0</v>
      </c>
      <c r="R103" s="12" t="s">
        <v>19</v>
      </c>
      <c r="S103" s="13">
        <f>SUM(Q103,P103)</f>
        <v>0</v>
      </c>
      <c r="U103" s="86"/>
    </row>
    <row r="104" spans="1:22" ht="58.2" customHeight="1" x14ac:dyDescent="0.3">
      <c r="A104" s="153"/>
      <c r="B104" s="149"/>
      <c r="C104" s="153"/>
      <c r="D104" s="155"/>
      <c r="E104" s="155"/>
      <c r="F104" s="153"/>
      <c r="G104" s="153"/>
      <c r="H104" s="34"/>
      <c r="I104" s="38" t="s">
        <v>35</v>
      </c>
      <c r="J104" s="36"/>
      <c r="K104" s="36"/>
      <c r="L104" s="37">
        <f>SUM(L102:L102)</f>
        <v>200000</v>
      </c>
      <c r="M104" s="71"/>
      <c r="N104" s="37">
        <f>SUM(N102:N102)</f>
        <v>22890.89</v>
      </c>
      <c r="O104" s="71"/>
      <c r="P104" s="37">
        <f>SUM(P102:P102)</f>
        <v>222890.89</v>
      </c>
      <c r="Q104" s="37">
        <f>SUM(Q102:Q102)</f>
        <v>477109.11</v>
      </c>
      <c r="R104" s="71"/>
      <c r="S104" s="37">
        <f>SUM(S102:S102)</f>
        <v>700000</v>
      </c>
      <c r="U104" s="86"/>
    </row>
    <row r="105" spans="1:22" ht="12.75" customHeight="1" x14ac:dyDescent="0.3">
      <c r="A105" s="152" t="s">
        <v>323</v>
      </c>
      <c r="B105" s="147">
        <v>220601</v>
      </c>
      <c r="C105" s="152" t="s">
        <v>324</v>
      </c>
      <c r="D105" s="147" t="s">
        <v>48</v>
      </c>
      <c r="E105" s="147" t="s">
        <v>104</v>
      </c>
      <c r="F105" s="152" t="s">
        <v>419</v>
      </c>
      <c r="G105" s="152" t="s">
        <v>95</v>
      </c>
      <c r="H105" s="33">
        <v>22622</v>
      </c>
      <c r="I105" s="12">
        <v>2023</v>
      </c>
      <c r="J105" s="12" t="s">
        <v>13</v>
      </c>
      <c r="K105" s="12" t="s">
        <v>29</v>
      </c>
      <c r="L105" s="13">
        <v>65000.41</v>
      </c>
      <c r="M105" s="12" t="s">
        <v>464</v>
      </c>
      <c r="N105" s="13">
        <v>7439.59</v>
      </c>
      <c r="O105" s="12" t="s">
        <v>19</v>
      </c>
      <c r="P105" s="13">
        <f>SUM(N105,L105)</f>
        <v>72440</v>
      </c>
      <c r="S105" s="13">
        <f>SUM(Q105,P105)</f>
        <v>72440</v>
      </c>
    </row>
    <row r="106" spans="1:22" ht="67.2" customHeight="1" x14ac:dyDescent="0.3">
      <c r="A106" s="153"/>
      <c r="B106" s="149"/>
      <c r="C106" s="153"/>
      <c r="D106" s="155"/>
      <c r="E106" s="155"/>
      <c r="F106" s="153"/>
      <c r="G106" s="153"/>
      <c r="H106" s="34"/>
      <c r="I106" s="38" t="s">
        <v>35</v>
      </c>
      <c r="J106" s="36"/>
      <c r="K106" s="36"/>
      <c r="L106" s="37">
        <f>SUM(L105:L105)</f>
        <v>65000.41</v>
      </c>
      <c r="M106" s="71"/>
      <c r="N106" s="37">
        <f>SUM(N105:N105)</f>
        <v>7439.59</v>
      </c>
      <c r="O106" s="71"/>
      <c r="P106" s="37">
        <f>SUM(P105:P105)</f>
        <v>72440</v>
      </c>
      <c r="Q106" s="37">
        <f>SUM(Q105:Q105)</f>
        <v>0</v>
      </c>
      <c r="R106" s="71"/>
      <c r="S106" s="37">
        <f>SUM(S105:S105)</f>
        <v>72440</v>
      </c>
    </row>
    <row r="107" spans="1:22" ht="12.75" customHeight="1" x14ac:dyDescent="0.3">
      <c r="A107" s="152" t="s">
        <v>478</v>
      </c>
      <c r="B107" s="147">
        <v>220401</v>
      </c>
      <c r="C107" s="152" t="s">
        <v>325</v>
      </c>
      <c r="D107" s="147" t="s">
        <v>526</v>
      </c>
      <c r="E107" s="147" t="s">
        <v>527</v>
      </c>
      <c r="F107" s="152">
        <v>830</v>
      </c>
      <c r="G107" s="152" t="s">
        <v>560</v>
      </c>
      <c r="H107" s="33">
        <v>22596</v>
      </c>
      <c r="I107" s="12">
        <v>2023</v>
      </c>
      <c r="J107" s="12" t="s">
        <v>2</v>
      </c>
      <c r="K107" s="12" t="s">
        <v>29</v>
      </c>
      <c r="L107" s="13">
        <v>2000000</v>
      </c>
      <c r="M107" s="12" t="s">
        <v>316</v>
      </c>
      <c r="N107" s="13">
        <v>500000</v>
      </c>
      <c r="O107" s="12" t="s">
        <v>317</v>
      </c>
      <c r="P107" s="13">
        <f>SUM(N107,L107)</f>
        <v>2500000</v>
      </c>
      <c r="Q107" s="13">
        <v>500000</v>
      </c>
      <c r="R107" s="12" t="s">
        <v>317</v>
      </c>
      <c r="S107" s="13">
        <f>SUM(Q107,P107)</f>
        <v>3000000</v>
      </c>
      <c r="U107" s="136"/>
      <c r="V107" s="86"/>
    </row>
    <row r="108" spans="1:22" ht="12.75" customHeight="1" x14ac:dyDescent="0.3">
      <c r="A108" s="157"/>
      <c r="B108" s="148"/>
      <c r="C108" s="157"/>
      <c r="D108" s="148"/>
      <c r="E108" s="148"/>
      <c r="F108" s="157"/>
      <c r="G108" s="157"/>
      <c r="H108" s="33">
        <v>22596</v>
      </c>
      <c r="I108" s="12">
        <v>2023</v>
      </c>
      <c r="J108" s="12" t="s">
        <v>23</v>
      </c>
      <c r="K108" s="12" t="s">
        <v>29</v>
      </c>
      <c r="L108" s="13">
        <v>1700000</v>
      </c>
      <c r="M108" s="12" t="s">
        <v>316</v>
      </c>
      <c r="N108" s="13">
        <v>425000</v>
      </c>
      <c r="O108" s="12" t="s">
        <v>317</v>
      </c>
      <c r="P108" s="13">
        <f t="shared" ref="P108:P112" si="52">SUM(N108,L108)</f>
        <v>2125000</v>
      </c>
      <c r="Q108" s="13">
        <v>375000</v>
      </c>
      <c r="R108" s="12" t="s">
        <v>317</v>
      </c>
      <c r="S108" s="13">
        <f t="shared" ref="S108:S112" si="53">SUM(Q108,P108)</f>
        <v>2500000</v>
      </c>
      <c r="U108" s="136"/>
      <c r="V108" s="86"/>
    </row>
    <row r="109" spans="1:22" ht="12.75" customHeight="1" x14ac:dyDescent="0.3">
      <c r="A109" s="158"/>
      <c r="B109" s="148"/>
      <c r="C109" s="158"/>
      <c r="D109" s="156"/>
      <c r="E109" s="156"/>
      <c r="F109" s="158"/>
      <c r="G109" s="158"/>
      <c r="H109" s="33">
        <v>22596</v>
      </c>
      <c r="I109" s="15">
        <v>2023</v>
      </c>
      <c r="J109" s="15" t="s">
        <v>24</v>
      </c>
      <c r="K109" s="15" t="s">
        <v>29</v>
      </c>
      <c r="L109" s="14">
        <v>330000</v>
      </c>
      <c r="M109" s="15" t="s">
        <v>316</v>
      </c>
      <c r="N109" s="14">
        <v>82500</v>
      </c>
      <c r="O109" s="15" t="s">
        <v>16</v>
      </c>
      <c r="P109" s="13">
        <f t="shared" si="52"/>
        <v>412500</v>
      </c>
      <c r="Q109" s="13">
        <v>87500</v>
      </c>
      <c r="R109" s="12" t="s">
        <v>16</v>
      </c>
      <c r="S109" s="13">
        <f t="shared" si="53"/>
        <v>500000</v>
      </c>
      <c r="U109" s="136"/>
      <c r="V109" s="86"/>
    </row>
    <row r="110" spans="1:22" ht="12.75" customHeight="1" x14ac:dyDescent="0.3">
      <c r="A110" s="158"/>
      <c r="B110" s="148"/>
      <c r="C110" s="158"/>
      <c r="D110" s="156"/>
      <c r="E110" s="156"/>
      <c r="F110" s="158"/>
      <c r="G110" s="158"/>
      <c r="H110" s="33">
        <v>22596</v>
      </c>
      <c r="I110" s="15">
        <v>2024</v>
      </c>
      <c r="J110" s="15" t="s">
        <v>21</v>
      </c>
      <c r="K110" s="15" t="s">
        <v>29</v>
      </c>
      <c r="L110" s="13">
        <v>17000000</v>
      </c>
      <c r="M110" s="12" t="s">
        <v>316</v>
      </c>
      <c r="N110" s="13">
        <v>4250000</v>
      </c>
      <c r="O110" s="12" t="s">
        <v>317</v>
      </c>
      <c r="P110" s="13">
        <f t="shared" si="52"/>
        <v>21250000</v>
      </c>
      <c r="Q110" s="13">
        <v>4230000</v>
      </c>
      <c r="R110" s="12" t="s">
        <v>317</v>
      </c>
      <c r="S110" s="13">
        <f t="shared" si="53"/>
        <v>25480000</v>
      </c>
      <c r="U110" s="136"/>
      <c r="V110" s="86"/>
    </row>
    <row r="111" spans="1:22" ht="12.75" customHeight="1" x14ac:dyDescent="0.3">
      <c r="A111" s="158"/>
      <c r="B111" s="148"/>
      <c r="C111" s="158"/>
      <c r="D111" s="156"/>
      <c r="E111" s="156"/>
      <c r="F111" s="158"/>
      <c r="G111" s="158"/>
      <c r="H111" s="33">
        <v>22596</v>
      </c>
      <c r="I111" s="15">
        <v>2024</v>
      </c>
      <c r="J111" s="15" t="s">
        <v>21</v>
      </c>
      <c r="K111" s="15" t="s">
        <v>553</v>
      </c>
      <c r="L111" s="13">
        <v>1967610</v>
      </c>
      <c r="M111" s="12" t="s">
        <v>352</v>
      </c>
      <c r="N111" s="13">
        <v>225201.7686392511</v>
      </c>
      <c r="O111" s="12" t="s">
        <v>19</v>
      </c>
      <c r="P111" s="13">
        <f t="shared" si="52"/>
        <v>2192811.7686392511</v>
      </c>
      <c r="S111" s="13">
        <f t="shared" si="53"/>
        <v>2192811.7686392511</v>
      </c>
      <c r="U111" s="136"/>
      <c r="V111" s="86"/>
    </row>
    <row r="112" spans="1:22" ht="12.75" customHeight="1" x14ac:dyDescent="0.3">
      <c r="A112" s="158"/>
      <c r="B112" s="148"/>
      <c r="C112" s="158"/>
      <c r="D112" s="156"/>
      <c r="E112" s="156"/>
      <c r="F112" s="158"/>
      <c r="G112" s="158"/>
      <c r="H112" s="33">
        <v>22596</v>
      </c>
      <c r="I112" s="15">
        <v>2024</v>
      </c>
      <c r="J112" s="15" t="s">
        <v>21</v>
      </c>
      <c r="K112" s="15" t="s">
        <v>553</v>
      </c>
      <c r="L112" s="13">
        <v>1607390</v>
      </c>
      <c r="M112" s="12" t="s">
        <v>528</v>
      </c>
      <c r="N112" s="13">
        <v>183972.97782235596</v>
      </c>
      <c r="O112" s="12" t="s">
        <v>19</v>
      </c>
      <c r="P112" s="13">
        <f t="shared" si="52"/>
        <v>1791362.9778223559</v>
      </c>
      <c r="S112" s="13">
        <f t="shared" si="53"/>
        <v>1791362.9778223559</v>
      </c>
      <c r="U112" s="136"/>
      <c r="V112" s="86"/>
    </row>
    <row r="113" spans="1:21" ht="58.8" customHeight="1" x14ac:dyDescent="0.3">
      <c r="A113" s="153"/>
      <c r="B113" s="149"/>
      <c r="C113" s="153"/>
      <c r="D113" s="155"/>
      <c r="E113" s="155"/>
      <c r="F113" s="153"/>
      <c r="G113" s="153"/>
      <c r="H113" s="34"/>
      <c r="I113" s="38" t="s">
        <v>35</v>
      </c>
      <c r="J113" s="36"/>
      <c r="K113" s="36"/>
      <c r="L113" s="37">
        <f>SUM(L107:L112)</f>
        <v>24605000</v>
      </c>
      <c r="M113" s="37"/>
      <c r="N113" s="37">
        <f t="shared" ref="N113:S113" si="54">SUM(N107:N112)</f>
        <v>5666674.7464616066</v>
      </c>
      <c r="O113" s="37"/>
      <c r="P113" s="37">
        <f t="shared" si="54"/>
        <v>30271674.746461608</v>
      </c>
      <c r="Q113" s="37">
        <f t="shared" si="54"/>
        <v>5192500</v>
      </c>
      <c r="R113" s="37"/>
      <c r="S113" s="37">
        <f t="shared" si="54"/>
        <v>35464174.746461608</v>
      </c>
      <c r="U113" s="136"/>
    </row>
    <row r="114" spans="1:21" ht="12.6" customHeight="1" x14ac:dyDescent="0.3">
      <c r="A114" s="150" t="s">
        <v>173</v>
      </c>
      <c r="B114" s="159">
        <v>210701</v>
      </c>
      <c r="C114" s="150" t="s">
        <v>481</v>
      </c>
      <c r="D114" s="159" t="s">
        <v>39</v>
      </c>
      <c r="E114" s="160" t="s">
        <v>110</v>
      </c>
      <c r="F114" s="150" t="s">
        <v>420</v>
      </c>
      <c r="G114" s="150" t="s">
        <v>558</v>
      </c>
      <c r="H114" s="33">
        <v>22460</v>
      </c>
      <c r="I114" s="12">
        <v>2024</v>
      </c>
      <c r="J114" s="12" t="s">
        <v>2</v>
      </c>
      <c r="K114" s="12" t="s">
        <v>29</v>
      </c>
      <c r="L114" s="13">
        <v>116339.43</v>
      </c>
      <c r="M114" s="12" t="s">
        <v>101</v>
      </c>
      <c r="N114" s="13">
        <v>13315.57</v>
      </c>
      <c r="O114" s="12" t="s">
        <v>19</v>
      </c>
      <c r="P114" s="13">
        <f>SUM(N114,L114)</f>
        <v>129655</v>
      </c>
      <c r="S114" s="13">
        <f>SUM(Q114,P114)</f>
        <v>129655</v>
      </c>
    </row>
    <row r="115" spans="1:21" ht="12.6" customHeight="1" x14ac:dyDescent="0.3">
      <c r="A115" s="150"/>
      <c r="B115" s="159"/>
      <c r="C115" s="150"/>
      <c r="D115" s="159"/>
      <c r="E115" s="160"/>
      <c r="F115" s="150"/>
      <c r="G115" s="150"/>
      <c r="H115" s="114">
        <v>22460</v>
      </c>
      <c r="I115" s="78">
        <v>2025</v>
      </c>
      <c r="J115" s="78" t="s">
        <v>23</v>
      </c>
      <c r="K115" s="184" t="s">
        <v>174</v>
      </c>
      <c r="L115" s="79">
        <v>17946</v>
      </c>
      <c r="M115" s="78" t="s">
        <v>101</v>
      </c>
      <c r="N115" s="79">
        <v>2053.9998780967726</v>
      </c>
      <c r="O115" s="78" t="s">
        <v>19</v>
      </c>
      <c r="P115" s="13">
        <f t="shared" ref="P115:P116" si="55">SUM(N115,L115)</f>
        <v>19999.999878096773</v>
      </c>
      <c r="S115" s="13">
        <f t="shared" ref="S115:S116" si="56">SUM(Q115,P115)</f>
        <v>19999.999878096773</v>
      </c>
    </row>
    <row r="116" spans="1:21" ht="12.6" customHeight="1" x14ac:dyDescent="0.3">
      <c r="A116" s="150"/>
      <c r="B116" s="159"/>
      <c r="C116" s="150"/>
      <c r="D116" s="159"/>
      <c r="E116" s="160"/>
      <c r="F116" s="150"/>
      <c r="G116" s="150"/>
      <c r="H116" s="114">
        <v>22460</v>
      </c>
      <c r="I116" s="78">
        <v>2026</v>
      </c>
      <c r="J116" s="78" t="s">
        <v>21</v>
      </c>
      <c r="K116" s="184" t="s">
        <v>174</v>
      </c>
      <c r="L116" s="79">
        <v>356381</v>
      </c>
      <c r="M116" s="78" t="s">
        <v>101</v>
      </c>
      <c r="N116" s="79">
        <v>40789.39766833873</v>
      </c>
      <c r="O116" s="78" t="s">
        <v>19</v>
      </c>
      <c r="P116" s="13">
        <f t="shared" si="55"/>
        <v>397170.39766833873</v>
      </c>
      <c r="S116" s="13">
        <f t="shared" si="56"/>
        <v>397170.39766833873</v>
      </c>
    </row>
    <row r="117" spans="1:21" ht="44.4" customHeight="1" x14ac:dyDescent="0.3">
      <c r="A117" s="150"/>
      <c r="B117" s="159"/>
      <c r="C117" s="150"/>
      <c r="D117" s="161"/>
      <c r="E117" s="161"/>
      <c r="F117" s="150"/>
      <c r="G117" s="151"/>
      <c r="H117" s="39"/>
      <c r="I117" s="40" t="s">
        <v>35</v>
      </c>
      <c r="J117" s="41"/>
      <c r="K117" s="41"/>
      <c r="L117" s="42">
        <f>SUM(L114:L116)</f>
        <v>490666.43</v>
      </c>
      <c r="M117" s="42"/>
      <c r="N117" s="42">
        <f t="shared" ref="N117:S117" si="57">SUM(N114:N116)</f>
        <v>56158.967546435502</v>
      </c>
      <c r="O117" s="42"/>
      <c r="P117" s="42">
        <f t="shared" si="57"/>
        <v>546825.39754643547</v>
      </c>
      <c r="Q117" s="42"/>
      <c r="R117" s="42"/>
      <c r="S117" s="42">
        <f t="shared" si="57"/>
        <v>546825.39754643547</v>
      </c>
    </row>
    <row r="118" spans="1:21" ht="12.75" customHeight="1" x14ac:dyDescent="0.3">
      <c r="A118" s="152" t="s">
        <v>161</v>
      </c>
      <c r="B118" s="147">
        <v>210303</v>
      </c>
      <c r="C118" s="152" t="s">
        <v>509</v>
      </c>
      <c r="D118" s="147" t="s">
        <v>44</v>
      </c>
      <c r="E118" s="147" t="s">
        <v>106</v>
      </c>
      <c r="F118" s="152" t="s">
        <v>421</v>
      </c>
      <c r="G118" s="152" t="s">
        <v>249</v>
      </c>
      <c r="H118" s="33">
        <v>22405</v>
      </c>
      <c r="I118" s="12">
        <v>2022</v>
      </c>
      <c r="J118" s="12" t="s">
        <v>2</v>
      </c>
      <c r="K118" s="12" t="s">
        <v>482</v>
      </c>
      <c r="L118" s="13">
        <v>119340.9</v>
      </c>
      <c r="M118" s="12" t="s">
        <v>83</v>
      </c>
      <c r="N118" s="13">
        <v>13659.1</v>
      </c>
      <c r="O118" s="12" t="s">
        <v>19</v>
      </c>
      <c r="P118" s="13">
        <f>SUM(N118,L118)</f>
        <v>133000</v>
      </c>
      <c r="S118" s="13">
        <f>SUM(Q118,P118)</f>
        <v>133000</v>
      </c>
    </row>
    <row r="119" spans="1:21" ht="12.75" customHeight="1" x14ac:dyDescent="0.3">
      <c r="A119" s="157"/>
      <c r="B119" s="148"/>
      <c r="C119" s="157"/>
      <c r="D119" s="148"/>
      <c r="E119" s="148"/>
      <c r="F119" s="157"/>
      <c r="G119" s="157"/>
      <c r="H119" s="33">
        <v>22405</v>
      </c>
      <c r="I119" s="12">
        <v>2023</v>
      </c>
      <c r="J119" s="12" t="s">
        <v>23</v>
      </c>
      <c r="K119" s="12" t="s">
        <v>29</v>
      </c>
      <c r="L119" s="13">
        <v>0</v>
      </c>
      <c r="M119" s="12" t="s">
        <v>83</v>
      </c>
      <c r="N119" s="13">
        <v>0</v>
      </c>
      <c r="O119" s="12" t="s">
        <v>19</v>
      </c>
      <c r="P119" s="13">
        <f>SUM(N119,L119)</f>
        <v>0</v>
      </c>
      <c r="S119" s="13">
        <f>SUM(Q119,P119)</f>
        <v>0</v>
      </c>
    </row>
    <row r="120" spans="1:21" x14ac:dyDescent="0.3">
      <c r="A120" s="157"/>
      <c r="B120" s="148"/>
      <c r="C120" s="157"/>
      <c r="D120" s="156"/>
      <c r="E120" s="156"/>
      <c r="F120" s="157"/>
      <c r="G120" s="157"/>
      <c r="H120" s="33">
        <v>22405</v>
      </c>
      <c r="I120" s="12">
        <v>2024</v>
      </c>
      <c r="J120" s="12" t="s">
        <v>21</v>
      </c>
      <c r="K120" s="12" t="s">
        <v>29</v>
      </c>
      <c r="L120" s="13">
        <v>479158.2</v>
      </c>
      <c r="M120" s="12" t="s">
        <v>83</v>
      </c>
      <c r="N120" s="13">
        <v>54841.8</v>
      </c>
      <c r="O120" s="12" t="s">
        <v>19</v>
      </c>
      <c r="P120" s="13">
        <f>SUM(N120,L120)</f>
        <v>534000</v>
      </c>
      <c r="S120" s="13">
        <f>SUM(Q120,P120)</f>
        <v>534000</v>
      </c>
      <c r="U120" s="86"/>
    </row>
    <row r="121" spans="1:21" x14ac:dyDescent="0.3">
      <c r="A121" s="153"/>
      <c r="B121" s="149"/>
      <c r="C121" s="153"/>
      <c r="D121" s="155"/>
      <c r="E121" s="155"/>
      <c r="F121" s="153"/>
      <c r="G121" s="153"/>
      <c r="H121" s="34"/>
      <c r="I121" s="38" t="s">
        <v>35</v>
      </c>
      <c r="J121" s="36"/>
      <c r="K121" s="36"/>
      <c r="L121" s="37">
        <f>SUM(L118:L120)</f>
        <v>598499.1</v>
      </c>
      <c r="M121" s="71"/>
      <c r="N121" s="37">
        <f>SUM(N118:N120)</f>
        <v>68500.900000000009</v>
      </c>
      <c r="O121" s="71"/>
      <c r="P121" s="37">
        <f>SUM(P118:P120)</f>
        <v>667000</v>
      </c>
      <c r="Q121" s="37">
        <f>SUM(Q118:Q120)</f>
        <v>0</v>
      </c>
      <c r="R121" s="71"/>
      <c r="S121" s="37">
        <f>SUM(S118:S120)</f>
        <v>667000</v>
      </c>
    </row>
    <row r="122" spans="1:21" ht="12.75" customHeight="1" x14ac:dyDescent="0.3">
      <c r="A122" s="150" t="s">
        <v>199</v>
      </c>
      <c r="B122" s="159">
        <v>200712</v>
      </c>
      <c r="C122" s="150" t="s">
        <v>200</v>
      </c>
      <c r="D122" s="159" t="s">
        <v>48</v>
      </c>
      <c r="E122" s="160" t="s">
        <v>104</v>
      </c>
      <c r="F122" s="150" t="s">
        <v>414</v>
      </c>
      <c r="G122" s="150" t="s">
        <v>95</v>
      </c>
      <c r="H122" s="33">
        <v>22341</v>
      </c>
      <c r="I122" s="12">
        <v>2023</v>
      </c>
      <c r="J122" s="12" t="s">
        <v>15</v>
      </c>
      <c r="K122" s="12" t="s">
        <v>29</v>
      </c>
      <c r="L122" s="13">
        <v>145673</v>
      </c>
      <c r="M122" s="12" t="s">
        <v>83</v>
      </c>
      <c r="N122" s="13">
        <v>16672.926668895583</v>
      </c>
      <c r="O122" s="12" t="s">
        <v>134</v>
      </c>
      <c r="P122" s="13">
        <f>SUM(N122,L122)</f>
        <v>162345.92666889558</v>
      </c>
      <c r="S122" s="13">
        <f>SUM(Q122,P122)</f>
        <v>162345.92666889558</v>
      </c>
    </row>
    <row r="123" spans="1:21" ht="30.6" customHeight="1" x14ac:dyDescent="0.3">
      <c r="A123" s="150"/>
      <c r="B123" s="159"/>
      <c r="C123" s="150"/>
      <c r="D123" s="161"/>
      <c r="E123" s="161"/>
      <c r="F123" s="150"/>
      <c r="G123" s="151"/>
      <c r="H123" s="39"/>
      <c r="I123" s="40" t="s">
        <v>35</v>
      </c>
      <c r="J123" s="41"/>
      <c r="K123" s="41"/>
      <c r="L123" s="42">
        <f>SUM(L122:L122)</f>
        <v>145673</v>
      </c>
      <c r="M123" s="42"/>
      <c r="N123" s="42">
        <f>SUM(N122:N122)</f>
        <v>16672.926668895583</v>
      </c>
      <c r="O123" s="42"/>
      <c r="P123" s="42">
        <f>SUM(P122:P122)</f>
        <v>162345.92666889558</v>
      </c>
      <c r="Q123" s="42">
        <f>SUM(Q122:Q122)</f>
        <v>0</v>
      </c>
      <c r="R123" s="42"/>
      <c r="S123" s="42">
        <f>SUM(S122:S122)</f>
        <v>162345.92666889558</v>
      </c>
    </row>
    <row r="124" spans="1:21" ht="12.75" customHeight="1" x14ac:dyDescent="0.3">
      <c r="A124" s="152" t="s">
        <v>201</v>
      </c>
      <c r="B124" s="147">
        <v>200713</v>
      </c>
      <c r="C124" s="152" t="s">
        <v>145</v>
      </c>
      <c r="D124" s="147" t="s">
        <v>37</v>
      </c>
      <c r="E124" s="147" t="s">
        <v>37</v>
      </c>
      <c r="F124" s="152" t="s">
        <v>422</v>
      </c>
      <c r="G124" s="152" t="s">
        <v>95</v>
      </c>
      <c r="H124" s="33">
        <v>22342</v>
      </c>
      <c r="I124" s="12">
        <v>2022</v>
      </c>
      <c r="J124" s="12" t="s">
        <v>15</v>
      </c>
      <c r="K124" s="12" t="s">
        <v>29</v>
      </c>
      <c r="L124" s="13">
        <v>200000</v>
      </c>
      <c r="M124" s="12" t="s">
        <v>83</v>
      </c>
      <c r="N124" s="13">
        <v>22890.89</v>
      </c>
      <c r="O124" s="12" t="s">
        <v>19</v>
      </c>
      <c r="P124" s="13">
        <f>SUM(N124,L124)</f>
        <v>222890.89</v>
      </c>
      <c r="S124" s="13">
        <f>SUM(Q124,P124)</f>
        <v>222890.89</v>
      </c>
    </row>
    <row r="125" spans="1:21" ht="28.2" customHeight="1" x14ac:dyDescent="0.3">
      <c r="A125" s="153"/>
      <c r="B125" s="149"/>
      <c r="C125" s="153"/>
      <c r="D125" s="155"/>
      <c r="E125" s="155"/>
      <c r="F125" s="153"/>
      <c r="G125" s="153"/>
      <c r="H125" s="34"/>
      <c r="I125" s="38" t="s">
        <v>35</v>
      </c>
      <c r="J125" s="36"/>
      <c r="K125" s="36"/>
      <c r="L125" s="37">
        <f>SUM(L124:L124)</f>
        <v>200000</v>
      </c>
      <c r="M125" s="71"/>
      <c r="N125" s="37">
        <f>SUM(N124:N124)</f>
        <v>22890.89</v>
      </c>
      <c r="O125" s="71"/>
      <c r="P125" s="37">
        <f>SUM(P124:P124)</f>
        <v>222890.89</v>
      </c>
      <c r="Q125" s="37">
        <f>SUM(Q124:Q124)</f>
        <v>0</v>
      </c>
      <c r="R125" s="71"/>
      <c r="S125" s="37">
        <f>SUM(S124:S124)</f>
        <v>222890.89</v>
      </c>
    </row>
    <row r="126" spans="1:21" ht="12.75" customHeight="1" x14ac:dyDescent="0.3">
      <c r="A126" s="152" t="s">
        <v>202</v>
      </c>
      <c r="B126" s="147">
        <v>200714</v>
      </c>
      <c r="C126" s="152" t="s">
        <v>548</v>
      </c>
      <c r="D126" s="147" t="s">
        <v>37</v>
      </c>
      <c r="E126" s="147" t="s">
        <v>37</v>
      </c>
      <c r="F126" s="152" t="s">
        <v>423</v>
      </c>
      <c r="G126" s="152" t="s">
        <v>250</v>
      </c>
      <c r="H126" s="33">
        <v>22343</v>
      </c>
      <c r="I126" s="12">
        <v>2022</v>
      </c>
      <c r="J126" s="12" t="s">
        <v>15</v>
      </c>
      <c r="K126" s="12" t="s">
        <v>29</v>
      </c>
      <c r="L126" s="13">
        <v>44865</v>
      </c>
      <c r="M126" s="12" t="s">
        <v>83</v>
      </c>
      <c r="N126" s="13">
        <v>5135</v>
      </c>
      <c r="O126" s="12" t="s">
        <v>19</v>
      </c>
      <c r="P126" s="13">
        <f>SUM(N126,L126)</f>
        <v>50000</v>
      </c>
      <c r="S126" s="13">
        <f>SUM(Q126,P126)</f>
        <v>50000</v>
      </c>
      <c r="U126" s="86"/>
    </row>
    <row r="127" spans="1:21" ht="12.75" customHeight="1" x14ac:dyDescent="0.3">
      <c r="A127" s="157"/>
      <c r="B127" s="148"/>
      <c r="C127" s="157"/>
      <c r="D127" s="148"/>
      <c r="E127" s="148"/>
      <c r="F127" s="157"/>
      <c r="G127" s="157"/>
      <c r="H127" s="33">
        <v>22343</v>
      </c>
      <c r="I127" s="12">
        <v>2023</v>
      </c>
      <c r="J127" s="12" t="s">
        <v>2</v>
      </c>
      <c r="K127" s="12" t="s">
        <v>166</v>
      </c>
      <c r="L127" s="13">
        <v>0</v>
      </c>
      <c r="M127" s="12" t="s">
        <v>83</v>
      </c>
      <c r="N127" s="13">
        <v>0</v>
      </c>
      <c r="O127" s="12" t="s">
        <v>19</v>
      </c>
      <c r="P127" s="13">
        <f>SUM(N127,L127)</f>
        <v>0</v>
      </c>
      <c r="S127" s="13">
        <f>SUM(Q127,P127)</f>
        <v>0</v>
      </c>
      <c r="U127" s="86"/>
    </row>
    <row r="128" spans="1:21" ht="12.75" customHeight="1" x14ac:dyDescent="0.3">
      <c r="A128" s="157"/>
      <c r="B128" s="148"/>
      <c r="C128" s="157"/>
      <c r="D128" s="148"/>
      <c r="E128" s="148"/>
      <c r="F128" s="157"/>
      <c r="G128" s="157"/>
      <c r="H128" s="33">
        <v>22343</v>
      </c>
      <c r="I128" s="12">
        <v>2022</v>
      </c>
      <c r="J128" s="12" t="s">
        <v>21</v>
      </c>
      <c r="K128" s="12" t="s">
        <v>166</v>
      </c>
      <c r="L128" s="13">
        <v>0</v>
      </c>
      <c r="M128" s="12" t="s">
        <v>83</v>
      </c>
      <c r="N128" s="13">
        <v>0</v>
      </c>
      <c r="O128" s="12" t="s">
        <v>19</v>
      </c>
      <c r="P128" s="13">
        <f>SUM(N128,L128)</f>
        <v>0</v>
      </c>
      <c r="S128" s="13">
        <f>SUM(Q128,P128)</f>
        <v>0</v>
      </c>
      <c r="U128" s="86"/>
    </row>
    <row r="129" spans="1:21" ht="12.75" customHeight="1" x14ac:dyDescent="0.3">
      <c r="A129" s="157"/>
      <c r="B129" s="148"/>
      <c r="C129" s="157"/>
      <c r="D129" s="156"/>
      <c r="E129" s="156"/>
      <c r="F129" s="157"/>
      <c r="G129" s="157"/>
      <c r="H129" s="33">
        <v>22343</v>
      </c>
      <c r="I129" s="12">
        <v>2022</v>
      </c>
      <c r="J129" s="12" t="s">
        <v>13</v>
      </c>
      <c r="K129" s="12" t="s">
        <v>166</v>
      </c>
      <c r="L129" s="13">
        <v>0</v>
      </c>
      <c r="M129" s="12" t="s">
        <v>83</v>
      </c>
      <c r="N129" s="13">
        <v>0</v>
      </c>
      <c r="O129" s="12" t="s">
        <v>19</v>
      </c>
      <c r="P129" s="13">
        <f t="shared" ref="P129" si="58">SUM(N129,L129)</f>
        <v>0</v>
      </c>
      <c r="S129" s="13">
        <f t="shared" ref="S129" si="59">SUM(Q129,P129)</f>
        <v>0</v>
      </c>
    </row>
    <row r="130" spans="1:21" ht="19.2" customHeight="1" x14ac:dyDescent="0.3">
      <c r="A130" s="153"/>
      <c r="B130" s="149"/>
      <c r="C130" s="153"/>
      <c r="D130" s="155"/>
      <c r="E130" s="155"/>
      <c r="F130" s="153"/>
      <c r="G130" s="153"/>
      <c r="H130" s="34"/>
      <c r="I130" s="38" t="s">
        <v>35</v>
      </c>
      <c r="J130" s="36"/>
      <c r="K130" s="36"/>
      <c r="L130" s="37">
        <f>SUM(L126:L129)</f>
        <v>44865</v>
      </c>
      <c r="M130" s="71"/>
      <c r="N130" s="37">
        <f>SUM(N126:N129)</f>
        <v>5135</v>
      </c>
      <c r="O130" s="71"/>
      <c r="P130" s="37">
        <f>SUM(P126:P129)</f>
        <v>50000</v>
      </c>
      <c r="Q130" s="37">
        <f>SUM(Q126:Q129)</f>
        <v>0</v>
      </c>
      <c r="R130" s="71"/>
      <c r="S130" s="37">
        <f>SUM(S126:S129)</f>
        <v>50000</v>
      </c>
      <c r="U130" s="86"/>
    </row>
    <row r="131" spans="1:21" ht="12.75" customHeight="1" x14ac:dyDescent="0.3">
      <c r="A131" s="152" t="s">
        <v>92</v>
      </c>
      <c r="B131" s="147">
        <v>200715</v>
      </c>
      <c r="C131" s="152" t="s">
        <v>203</v>
      </c>
      <c r="D131" s="147" t="s">
        <v>147</v>
      </c>
      <c r="E131" s="147" t="s">
        <v>147</v>
      </c>
      <c r="F131" s="152">
        <v>161</v>
      </c>
      <c r="G131" s="152" t="s">
        <v>260</v>
      </c>
      <c r="H131" s="33">
        <v>21567</v>
      </c>
      <c r="I131" s="12">
        <v>2023</v>
      </c>
      <c r="J131" s="12" t="s">
        <v>2</v>
      </c>
      <c r="K131" s="12" t="s">
        <v>525</v>
      </c>
      <c r="L131" s="13">
        <v>140543.28</v>
      </c>
      <c r="M131" s="12" t="s">
        <v>77</v>
      </c>
      <c r="N131" s="13">
        <v>11856.72</v>
      </c>
      <c r="O131" s="12" t="s">
        <v>19</v>
      </c>
      <c r="P131" s="13">
        <f>SUM(N131,L131)</f>
        <v>152400</v>
      </c>
      <c r="S131" s="13">
        <f>SUM(Q131,P131)</f>
        <v>152400</v>
      </c>
      <c r="U131" s="86"/>
    </row>
    <row r="132" spans="1:21" ht="12.75" customHeight="1" x14ac:dyDescent="0.3">
      <c r="A132" s="157"/>
      <c r="B132" s="148"/>
      <c r="C132" s="157"/>
      <c r="D132" s="148"/>
      <c r="E132" s="148"/>
      <c r="F132" s="157"/>
      <c r="G132" s="157"/>
      <c r="H132" s="33">
        <v>21567</v>
      </c>
      <c r="I132" s="12">
        <v>2023</v>
      </c>
      <c r="J132" s="12" t="s">
        <v>2</v>
      </c>
      <c r="K132" s="12" t="s">
        <v>525</v>
      </c>
      <c r="L132" s="13">
        <v>171000</v>
      </c>
      <c r="M132" s="12" t="s">
        <v>81</v>
      </c>
      <c r="N132" s="13">
        <v>19571.715145436319</v>
      </c>
      <c r="O132" s="12" t="s">
        <v>19</v>
      </c>
      <c r="P132" s="13">
        <f t="shared" ref="P132:P134" si="60">SUM(N132,L132)</f>
        <v>190571.71514543632</v>
      </c>
      <c r="S132" s="13">
        <f t="shared" ref="S132:S134" si="61">SUM(Q132,P132)</f>
        <v>190571.71514543632</v>
      </c>
      <c r="U132" s="86"/>
    </row>
    <row r="133" spans="1:21" ht="12.75" customHeight="1" x14ac:dyDescent="0.3">
      <c r="A133" s="158"/>
      <c r="B133" s="148"/>
      <c r="C133" s="158"/>
      <c r="D133" s="156"/>
      <c r="E133" s="156"/>
      <c r="F133" s="158"/>
      <c r="G133" s="158"/>
      <c r="H133" s="33">
        <v>21567</v>
      </c>
      <c r="I133" s="15">
        <v>2024</v>
      </c>
      <c r="J133" s="15" t="s">
        <v>21</v>
      </c>
      <c r="K133" s="15" t="s">
        <v>29</v>
      </c>
      <c r="L133" s="14">
        <v>461561.1</v>
      </c>
      <c r="M133" s="15" t="s">
        <v>77</v>
      </c>
      <c r="N133" s="14">
        <v>38938.9</v>
      </c>
      <c r="O133" s="15" t="s">
        <v>19</v>
      </c>
      <c r="P133" s="13">
        <f t="shared" si="60"/>
        <v>500500</v>
      </c>
      <c r="S133" s="13">
        <f t="shared" si="61"/>
        <v>500500</v>
      </c>
    </row>
    <row r="134" spans="1:21" ht="12.75" customHeight="1" x14ac:dyDescent="0.3">
      <c r="A134" s="158"/>
      <c r="B134" s="148"/>
      <c r="C134" s="158"/>
      <c r="D134" s="156"/>
      <c r="E134" s="156"/>
      <c r="F134" s="158"/>
      <c r="G134" s="158"/>
      <c r="H134" s="33">
        <v>21567</v>
      </c>
      <c r="I134" s="15">
        <v>2024</v>
      </c>
      <c r="J134" s="15" t="s">
        <v>21</v>
      </c>
      <c r="K134" s="15" t="s">
        <v>29</v>
      </c>
      <c r="L134" s="13">
        <v>399000</v>
      </c>
      <c r="M134" s="12" t="s">
        <v>81</v>
      </c>
      <c r="N134" s="13">
        <v>45667.335339351441</v>
      </c>
      <c r="O134" s="12" t="s">
        <v>19</v>
      </c>
      <c r="P134" s="13">
        <f t="shared" si="60"/>
        <v>444667.33533935144</v>
      </c>
      <c r="S134" s="13">
        <f t="shared" si="61"/>
        <v>444667.33533935144</v>
      </c>
    </row>
    <row r="135" spans="1:21" ht="22.2" customHeight="1" x14ac:dyDescent="0.3">
      <c r="A135" s="153"/>
      <c r="B135" s="149"/>
      <c r="C135" s="153"/>
      <c r="D135" s="155"/>
      <c r="E135" s="155"/>
      <c r="F135" s="153"/>
      <c r="G135" s="153"/>
      <c r="H135" s="34"/>
      <c r="I135" s="38" t="s">
        <v>35</v>
      </c>
      <c r="J135" s="36"/>
      <c r="K135" s="36"/>
      <c r="L135" s="37">
        <f>SUM(L131:L134)</f>
        <v>1172104.3799999999</v>
      </c>
      <c r="M135" s="37"/>
      <c r="N135" s="37">
        <f t="shared" ref="N135:S135" si="62">SUM(N131:N134)</f>
        <v>116034.67048478776</v>
      </c>
      <c r="O135" s="37"/>
      <c r="P135" s="37">
        <f t="shared" si="62"/>
        <v>1288139.0504847877</v>
      </c>
      <c r="Q135" s="37">
        <f t="shared" si="62"/>
        <v>0</v>
      </c>
      <c r="R135" s="37"/>
      <c r="S135" s="37">
        <f t="shared" si="62"/>
        <v>1288139.0504847877</v>
      </c>
    </row>
    <row r="136" spans="1:21" ht="12.75" customHeight="1" x14ac:dyDescent="0.3">
      <c r="A136" s="152" t="s">
        <v>204</v>
      </c>
      <c r="B136" s="147">
        <v>200701</v>
      </c>
      <c r="C136" s="152" t="s">
        <v>143</v>
      </c>
      <c r="D136" s="147" t="s">
        <v>48</v>
      </c>
      <c r="E136" s="147" t="s">
        <v>104</v>
      </c>
      <c r="F136" s="152" t="s">
        <v>419</v>
      </c>
      <c r="G136" s="152" t="s">
        <v>95</v>
      </c>
      <c r="H136" s="33">
        <v>22364</v>
      </c>
      <c r="I136" s="12">
        <v>2023</v>
      </c>
      <c r="J136" s="12" t="s">
        <v>13</v>
      </c>
      <c r="K136" s="12" t="s">
        <v>29</v>
      </c>
      <c r="L136" s="13">
        <v>605677.5</v>
      </c>
      <c r="M136" s="12" t="s">
        <v>81</v>
      </c>
      <c r="N136" s="13">
        <v>69322.500000000116</v>
      </c>
      <c r="O136" s="12" t="s">
        <v>19</v>
      </c>
      <c r="P136" s="13">
        <f>SUM(N136,L136)</f>
        <v>675000.00000000012</v>
      </c>
      <c r="S136" s="13">
        <f>SUM(Q136,P136)</f>
        <v>675000.00000000012</v>
      </c>
    </row>
    <row r="137" spans="1:21" ht="39.6" customHeight="1" x14ac:dyDescent="0.3">
      <c r="A137" s="153"/>
      <c r="B137" s="149"/>
      <c r="C137" s="153"/>
      <c r="D137" s="155"/>
      <c r="E137" s="155"/>
      <c r="F137" s="153"/>
      <c r="G137" s="153"/>
      <c r="H137" s="34"/>
      <c r="I137" s="38" t="s">
        <v>35</v>
      </c>
      <c r="J137" s="36"/>
      <c r="K137" s="36"/>
      <c r="L137" s="37">
        <f>SUM(L136:L136)</f>
        <v>605677.5</v>
      </c>
      <c r="M137" s="71"/>
      <c r="N137" s="37">
        <f>SUM(N136:N136)</f>
        <v>69322.500000000116</v>
      </c>
      <c r="O137" s="71"/>
      <c r="P137" s="37">
        <f>SUM(P136:P136)</f>
        <v>675000.00000000012</v>
      </c>
      <c r="Q137" s="37">
        <f>SUM(Q136:Q136)</f>
        <v>0</v>
      </c>
      <c r="R137" s="71"/>
      <c r="S137" s="37">
        <f>SUM(S136:S136)</f>
        <v>675000.00000000012</v>
      </c>
    </row>
    <row r="138" spans="1:21" ht="12.75" customHeight="1" x14ac:dyDescent="0.3">
      <c r="A138" s="152" t="s">
        <v>205</v>
      </c>
      <c r="B138" s="147">
        <v>200723</v>
      </c>
      <c r="C138" s="152" t="s">
        <v>142</v>
      </c>
      <c r="D138" s="147" t="s">
        <v>37</v>
      </c>
      <c r="E138" s="147" t="s">
        <v>37</v>
      </c>
      <c r="F138" s="152" t="s">
        <v>418</v>
      </c>
      <c r="G138" s="152" t="s">
        <v>251</v>
      </c>
      <c r="H138" s="33">
        <v>22344</v>
      </c>
      <c r="I138" s="12">
        <v>2022</v>
      </c>
      <c r="J138" s="12" t="s">
        <v>15</v>
      </c>
      <c r="K138" s="12" t="s">
        <v>166</v>
      </c>
      <c r="L138" s="13">
        <v>0</v>
      </c>
      <c r="M138" s="12" t="s">
        <v>83</v>
      </c>
      <c r="N138" s="13">
        <v>0</v>
      </c>
      <c r="O138" s="12" t="s">
        <v>19</v>
      </c>
      <c r="P138" s="13">
        <f>SUM(N138,L138)</f>
        <v>0</v>
      </c>
      <c r="S138" s="13">
        <f>SUM(Q138,P138)</f>
        <v>0</v>
      </c>
    </row>
    <row r="139" spans="1:21" ht="12.75" customHeight="1" x14ac:dyDescent="0.3">
      <c r="A139" s="157"/>
      <c r="B139" s="148"/>
      <c r="C139" s="157"/>
      <c r="D139" s="148"/>
      <c r="E139" s="148"/>
      <c r="F139" s="157"/>
      <c r="G139" s="157"/>
      <c r="H139" s="33">
        <v>22344</v>
      </c>
      <c r="I139" s="12">
        <v>2023</v>
      </c>
      <c r="J139" s="12" t="s">
        <v>2</v>
      </c>
      <c r="K139" s="12" t="s">
        <v>29</v>
      </c>
      <c r="L139" s="13">
        <v>137915</v>
      </c>
      <c r="M139" s="12" t="s">
        <v>83</v>
      </c>
      <c r="N139" s="13">
        <v>15784.988855455274</v>
      </c>
      <c r="O139" s="12" t="s">
        <v>19</v>
      </c>
      <c r="P139" s="13">
        <f>SUM(N139,L139)</f>
        <v>153699.98885545527</v>
      </c>
      <c r="S139" s="13">
        <f>SUM(Q139,P139)</f>
        <v>153699.98885545527</v>
      </c>
    </row>
    <row r="140" spans="1:21" ht="12.75" customHeight="1" x14ac:dyDescent="0.3">
      <c r="A140" s="157"/>
      <c r="B140" s="148"/>
      <c r="C140" s="157"/>
      <c r="D140" s="156"/>
      <c r="E140" s="156"/>
      <c r="F140" s="157"/>
      <c r="G140" s="157"/>
      <c r="H140" s="33">
        <v>22344</v>
      </c>
      <c r="I140" s="12">
        <v>2024</v>
      </c>
      <c r="J140" s="12" t="s">
        <v>23</v>
      </c>
      <c r="K140" s="12" t="s">
        <v>29</v>
      </c>
      <c r="L140" s="13">
        <v>31405.5</v>
      </c>
      <c r="M140" s="12" t="s">
        <v>83</v>
      </c>
      <c r="N140" s="13">
        <v>3594.5</v>
      </c>
      <c r="O140" s="12" t="s">
        <v>19</v>
      </c>
      <c r="P140" s="13">
        <f t="shared" ref="P140:P142" si="63">SUM(N140,L140)</f>
        <v>35000</v>
      </c>
      <c r="S140" s="13">
        <f t="shared" ref="S140:S142" si="64">SUM(Q140,P140)</f>
        <v>35000</v>
      </c>
    </row>
    <row r="141" spans="1:21" ht="12.75" customHeight="1" x14ac:dyDescent="0.3">
      <c r="A141" s="157"/>
      <c r="B141" s="148"/>
      <c r="C141" s="157"/>
      <c r="D141" s="156"/>
      <c r="E141" s="156"/>
      <c r="F141" s="157"/>
      <c r="G141" s="157"/>
      <c r="H141" s="33">
        <v>22344</v>
      </c>
      <c r="I141" s="12">
        <v>2024</v>
      </c>
      <c r="J141" s="12" t="s">
        <v>21</v>
      </c>
      <c r="K141" s="12" t="s">
        <v>29</v>
      </c>
      <c r="L141" s="13">
        <v>418446.5</v>
      </c>
      <c r="M141" s="12" t="s">
        <v>83</v>
      </c>
      <c r="N141" s="13">
        <v>47893.07</v>
      </c>
      <c r="O141" s="12" t="s">
        <v>19</v>
      </c>
      <c r="P141" s="13">
        <f t="shared" si="63"/>
        <v>466339.57</v>
      </c>
      <c r="S141" s="13">
        <f t="shared" si="64"/>
        <v>466339.57</v>
      </c>
    </row>
    <row r="142" spans="1:21" ht="12.75" customHeight="1" x14ac:dyDescent="0.3">
      <c r="A142" s="158"/>
      <c r="B142" s="148"/>
      <c r="C142" s="158"/>
      <c r="D142" s="156"/>
      <c r="E142" s="156"/>
      <c r="F142" s="158"/>
      <c r="G142" s="158"/>
      <c r="H142" s="33">
        <v>22344</v>
      </c>
      <c r="I142" s="12">
        <v>2024</v>
      </c>
      <c r="J142" s="12" t="s">
        <v>13</v>
      </c>
      <c r="K142" s="12" t="s">
        <v>29</v>
      </c>
      <c r="L142" s="13">
        <v>112233</v>
      </c>
      <c r="M142" s="12" t="s">
        <v>83</v>
      </c>
      <c r="N142" s="13">
        <v>12845.569040454706</v>
      </c>
      <c r="O142" s="12" t="s">
        <v>19</v>
      </c>
      <c r="P142" s="13">
        <f t="shared" si="63"/>
        <v>125078.56904045471</v>
      </c>
      <c r="S142" s="13">
        <f t="shared" si="64"/>
        <v>125078.56904045471</v>
      </c>
    </row>
    <row r="143" spans="1:21" ht="18.600000000000001" customHeight="1" x14ac:dyDescent="0.3">
      <c r="A143" s="153"/>
      <c r="B143" s="149"/>
      <c r="C143" s="153"/>
      <c r="D143" s="155"/>
      <c r="E143" s="155"/>
      <c r="F143" s="153"/>
      <c r="G143" s="153"/>
      <c r="H143" s="34"/>
      <c r="I143" s="38" t="s">
        <v>35</v>
      </c>
      <c r="J143" s="36"/>
      <c r="K143" s="36"/>
      <c r="L143" s="37">
        <f>SUM(L138:L142)</f>
        <v>700000</v>
      </c>
      <c r="M143" s="71"/>
      <c r="N143" s="37">
        <f t="shared" ref="N143" si="65">SUM(N138:N142)</f>
        <v>80118.127895909987</v>
      </c>
      <c r="O143" s="71"/>
      <c r="P143" s="37">
        <f t="shared" ref="P143:Q143" si="66">SUM(P138:P142)</f>
        <v>780118.12789590994</v>
      </c>
      <c r="Q143" s="37">
        <f t="shared" si="66"/>
        <v>0</v>
      </c>
      <c r="R143" s="71"/>
      <c r="S143" s="37">
        <f t="shared" ref="S143" si="67">SUM(S138:S142)</f>
        <v>780118.12789590994</v>
      </c>
    </row>
    <row r="144" spans="1:21" ht="12.75" customHeight="1" x14ac:dyDescent="0.3">
      <c r="A144" s="152" t="s">
        <v>206</v>
      </c>
      <c r="B144" s="147">
        <v>200716</v>
      </c>
      <c r="C144" s="152" t="s">
        <v>520</v>
      </c>
      <c r="D144" s="147" t="s">
        <v>41</v>
      </c>
      <c r="E144" s="147" t="s">
        <v>104</v>
      </c>
      <c r="F144" s="152">
        <v>604</v>
      </c>
      <c r="G144" s="152" t="s">
        <v>558</v>
      </c>
      <c r="H144" s="33">
        <v>22345</v>
      </c>
      <c r="I144" s="12">
        <v>2022</v>
      </c>
      <c r="J144" s="12" t="s">
        <v>15</v>
      </c>
      <c r="K144" s="12" t="s">
        <v>483</v>
      </c>
      <c r="L144" s="13">
        <v>17946</v>
      </c>
      <c r="M144" s="12" t="s">
        <v>81</v>
      </c>
      <c r="N144" s="13">
        <v>2054</v>
      </c>
      <c r="O144" s="12" t="s">
        <v>19</v>
      </c>
      <c r="P144" s="13">
        <f>SUM(N144,L144)</f>
        <v>20000</v>
      </c>
      <c r="S144" s="13">
        <f>SUM(Q144,P144)</f>
        <v>20000</v>
      </c>
    </row>
    <row r="145" spans="1:21" ht="12.75" customHeight="1" x14ac:dyDescent="0.3">
      <c r="A145" s="157"/>
      <c r="B145" s="148"/>
      <c r="C145" s="157"/>
      <c r="D145" s="148"/>
      <c r="E145" s="148"/>
      <c r="F145" s="157"/>
      <c r="G145" s="157"/>
      <c r="H145" s="33">
        <v>22345</v>
      </c>
      <c r="I145" s="12">
        <v>2024</v>
      </c>
      <c r="J145" s="12" t="s">
        <v>2</v>
      </c>
      <c r="K145" s="12" t="s">
        <v>29</v>
      </c>
      <c r="L145" s="13">
        <v>252667</v>
      </c>
      <c r="M145" s="12" t="s">
        <v>81</v>
      </c>
      <c r="N145" s="13">
        <v>28918.868717262929</v>
      </c>
      <c r="O145" s="12" t="s">
        <v>19</v>
      </c>
      <c r="P145" s="13">
        <f>SUM(N145,L145)</f>
        <v>281585.86871726293</v>
      </c>
      <c r="S145" s="13">
        <f>SUM(Q145,P145)</f>
        <v>281585.86871726293</v>
      </c>
    </row>
    <row r="146" spans="1:21" ht="12.75" customHeight="1" x14ac:dyDescent="0.3">
      <c r="A146" s="157"/>
      <c r="B146" s="148"/>
      <c r="C146" s="157"/>
      <c r="D146" s="148"/>
      <c r="E146" s="148"/>
      <c r="F146" s="157"/>
      <c r="G146" s="157"/>
      <c r="H146" s="33">
        <v>22345</v>
      </c>
      <c r="I146" s="12">
        <v>2026</v>
      </c>
      <c r="J146" s="12" t="s">
        <v>21</v>
      </c>
      <c r="K146" s="178" t="s">
        <v>174</v>
      </c>
      <c r="L146" s="13">
        <v>399753.84</v>
      </c>
      <c r="M146" s="12" t="s">
        <v>312</v>
      </c>
      <c r="N146" s="13">
        <v>45753.62</v>
      </c>
      <c r="O146" s="12" t="s">
        <v>19</v>
      </c>
      <c r="P146" s="13">
        <f t="shared" ref="P146" si="68">SUM(N146,L146)</f>
        <v>445507.46</v>
      </c>
      <c r="Q146" s="13">
        <v>106282</v>
      </c>
      <c r="R146" s="12" t="s">
        <v>19</v>
      </c>
      <c r="S146" s="13">
        <f t="shared" ref="S146" si="69">SUM(Q146,P146)</f>
        <v>551789.46</v>
      </c>
    </row>
    <row r="147" spans="1:21" ht="12.75" customHeight="1" x14ac:dyDescent="0.3">
      <c r="A147" s="157"/>
      <c r="B147" s="148"/>
      <c r="C147" s="157"/>
      <c r="D147" s="148"/>
      <c r="E147" s="148"/>
      <c r="F147" s="157"/>
      <c r="G147" s="157"/>
      <c r="H147" s="33">
        <v>22345</v>
      </c>
      <c r="I147" s="12">
        <v>2026</v>
      </c>
      <c r="J147" s="12" t="s">
        <v>21</v>
      </c>
      <c r="K147" s="178" t="s">
        <v>174</v>
      </c>
      <c r="L147" s="13">
        <v>600000</v>
      </c>
      <c r="M147" s="12" t="s">
        <v>311</v>
      </c>
      <c r="N147" s="13">
        <v>68672.679999999993</v>
      </c>
      <c r="O147" s="12" t="s">
        <v>19</v>
      </c>
      <c r="P147" s="13">
        <f>SUM(N147,L147)</f>
        <v>668672.67999999993</v>
      </c>
      <c r="S147" s="13">
        <f>SUM(Q147,P147)</f>
        <v>668672.67999999993</v>
      </c>
      <c r="U147" s="86"/>
    </row>
    <row r="148" spans="1:21" ht="18.600000000000001" customHeight="1" x14ac:dyDescent="0.3">
      <c r="A148" s="153"/>
      <c r="B148" s="149"/>
      <c r="C148" s="153"/>
      <c r="D148" s="155"/>
      <c r="E148" s="155"/>
      <c r="F148" s="153"/>
      <c r="G148" s="153"/>
      <c r="H148" s="34"/>
      <c r="I148" s="38" t="s">
        <v>35</v>
      </c>
      <c r="J148" s="36"/>
      <c r="K148" s="36"/>
      <c r="L148" s="37">
        <f>SUM(L144:L147)</f>
        <v>1270366.8400000001</v>
      </c>
      <c r="M148" s="71"/>
      <c r="N148" s="37">
        <f>SUM(N144:N147)</f>
        <v>145399.16871726292</v>
      </c>
      <c r="O148" s="71"/>
      <c r="P148" s="37">
        <f>SUM(P144:P147)</f>
        <v>1415766.0087172629</v>
      </c>
      <c r="Q148" s="37">
        <f>SUM(Q144:Q147)</f>
        <v>106282</v>
      </c>
      <c r="R148" s="71"/>
      <c r="S148" s="37">
        <f>SUM(S144:S147)</f>
        <v>1522048.0087172629</v>
      </c>
      <c r="U148" s="86"/>
    </row>
    <row r="149" spans="1:21" ht="12.75" customHeight="1" x14ac:dyDescent="0.3">
      <c r="A149" s="180" t="s">
        <v>521</v>
      </c>
      <c r="B149" s="147">
        <v>200717</v>
      </c>
      <c r="C149" s="152" t="s">
        <v>571</v>
      </c>
      <c r="D149" s="147" t="s">
        <v>41</v>
      </c>
      <c r="E149" s="147" t="s">
        <v>569</v>
      </c>
      <c r="F149" s="152">
        <v>527</v>
      </c>
      <c r="G149" s="152" t="s">
        <v>256</v>
      </c>
      <c r="H149" s="33">
        <v>21449</v>
      </c>
      <c r="I149" s="12">
        <v>2022</v>
      </c>
      <c r="J149" s="12" t="s">
        <v>2</v>
      </c>
      <c r="K149" s="12" t="s">
        <v>29</v>
      </c>
      <c r="L149" s="13">
        <v>931130</v>
      </c>
      <c r="M149" s="12" t="s">
        <v>83</v>
      </c>
      <c r="N149" s="13">
        <v>106572</v>
      </c>
      <c r="O149" s="12" t="s">
        <v>19</v>
      </c>
      <c r="P149" s="13">
        <f>SUM(N149,L149)</f>
        <v>1037702</v>
      </c>
      <c r="S149" s="13">
        <f>SUM(Q149,P149)</f>
        <v>1037702</v>
      </c>
      <c r="U149" s="136"/>
    </row>
    <row r="150" spans="1:21" ht="12.75" customHeight="1" x14ac:dyDescent="0.3">
      <c r="A150" s="181"/>
      <c r="B150" s="148"/>
      <c r="C150" s="157"/>
      <c r="D150" s="148"/>
      <c r="E150" s="148"/>
      <c r="F150" s="157"/>
      <c r="G150" s="157"/>
      <c r="H150" s="33">
        <v>21449</v>
      </c>
      <c r="I150" s="12">
        <v>2024</v>
      </c>
      <c r="J150" s="12" t="s">
        <v>23</v>
      </c>
      <c r="K150" s="12" t="s">
        <v>29</v>
      </c>
      <c r="L150" s="13">
        <v>499999.79</v>
      </c>
      <c r="M150" s="12" t="s">
        <v>83</v>
      </c>
      <c r="N150" s="13">
        <v>57227.21</v>
      </c>
      <c r="O150" s="12" t="s">
        <v>19</v>
      </c>
      <c r="P150" s="13">
        <f>SUM(N150,L150)</f>
        <v>557227</v>
      </c>
      <c r="S150" s="13">
        <f>SUM(Q150,P150)</f>
        <v>557227</v>
      </c>
      <c r="U150" s="136"/>
    </row>
    <row r="151" spans="1:21" ht="12.75" customHeight="1" x14ac:dyDescent="0.3">
      <c r="A151" s="181"/>
      <c r="B151" s="148"/>
      <c r="C151" s="157"/>
      <c r="D151" s="156"/>
      <c r="E151" s="156"/>
      <c r="F151" s="157"/>
      <c r="G151" s="157"/>
      <c r="H151" s="33">
        <v>21449</v>
      </c>
      <c r="I151" s="12">
        <v>2025</v>
      </c>
      <c r="J151" s="12" t="s">
        <v>21</v>
      </c>
      <c r="K151" s="12" t="s">
        <v>300</v>
      </c>
      <c r="L151" s="13">
        <v>415489</v>
      </c>
      <c r="M151" s="12" t="s">
        <v>83</v>
      </c>
      <c r="N151" s="13">
        <v>47554.57</v>
      </c>
      <c r="O151" s="12" t="s">
        <v>19</v>
      </c>
      <c r="P151" s="13">
        <f t="shared" ref="P151:P153" si="70">SUM(N151,L151)</f>
        <v>463043.57</v>
      </c>
      <c r="S151" s="13">
        <f t="shared" ref="S151:S153" si="71">SUM(Q151,P151)</f>
        <v>463043.57</v>
      </c>
      <c r="U151" s="136"/>
    </row>
    <row r="152" spans="1:21" ht="12.75" customHeight="1" x14ac:dyDescent="0.3">
      <c r="A152" s="181"/>
      <c r="B152" s="148"/>
      <c r="C152" s="157"/>
      <c r="D152" s="156"/>
      <c r="E152" s="156"/>
      <c r="F152" s="157"/>
      <c r="G152" s="157"/>
      <c r="H152" s="33">
        <v>21449</v>
      </c>
      <c r="I152" s="12">
        <v>2025</v>
      </c>
      <c r="J152" s="12" t="s">
        <v>21</v>
      </c>
      <c r="K152" s="12" t="s">
        <v>300</v>
      </c>
      <c r="L152" s="13">
        <v>600000</v>
      </c>
      <c r="M152" s="12" t="s">
        <v>81</v>
      </c>
      <c r="N152" s="13">
        <v>68672.679999999993</v>
      </c>
      <c r="O152" s="12" t="s">
        <v>19</v>
      </c>
      <c r="P152" s="13">
        <f t="shared" si="70"/>
        <v>668672.67999999993</v>
      </c>
      <c r="S152" s="13">
        <f t="shared" si="71"/>
        <v>668672.67999999993</v>
      </c>
      <c r="U152" s="136"/>
    </row>
    <row r="153" spans="1:21" ht="12.6" customHeight="1" x14ac:dyDescent="0.3">
      <c r="A153" s="181"/>
      <c r="B153" s="148"/>
      <c r="C153" s="157"/>
      <c r="D153" s="156"/>
      <c r="E153" s="156"/>
      <c r="F153" s="157"/>
      <c r="G153" s="157"/>
      <c r="H153" s="33">
        <v>21449</v>
      </c>
      <c r="I153" s="12">
        <v>2025</v>
      </c>
      <c r="J153" s="12" t="s">
        <v>21</v>
      </c>
      <c r="K153" s="12" t="s">
        <v>300</v>
      </c>
      <c r="L153" s="13">
        <v>500000</v>
      </c>
      <c r="M153" s="12" t="s">
        <v>352</v>
      </c>
      <c r="N153" s="13">
        <v>57227.24</v>
      </c>
      <c r="O153" s="12" t="s">
        <v>19</v>
      </c>
      <c r="P153" s="13">
        <f t="shared" si="70"/>
        <v>557227.24</v>
      </c>
      <c r="S153" s="13">
        <f t="shared" si="71"/>
        <v>557227.24</v>
      </c>
      <c r="U153" s="136"/>
    </row>
    <row r="154" spans="1:21" ht="18.600000000000001" customHeight="1" x14ac:dyDescent="0.3">
      <c r="A154" s="183"/>
      <c r="B154" s="149"/>
      <c r="C154" s="153"/>
      <c r="D154" s="155"/>
      <c r="E154" s="155"/>
      <c r="F154" s="153"/>
      <c r="G154" s="153"/>
      <c r="H154" s="34"/>
      <c r="I154" s="38" t="s">
        <v>35</v>
      </c>
      <c r="J154" s="36"/>
      <c r="K154" s="36"/>
      <c r="L154" s="37">
        <f>SUM(L149:L153)</f>
        <v>2946618.79</v>
      </c>
      <c r="M154" s="37"/>
      <c r="N154" s="37">
        <f t="shared" ref="N154:S154" si="72">SUM(N149:N153)</f>
        <v>337253.69999999995</v>
      </c>
      <c r="O154" s="37"/>
      <c r="P154" s="37">
        <f t="shared" si="72"/>
        <v>3283872.49</v>
      </c>
      <c r="Q154" s="37">
        <f t="shared" si="72"/>
        <v>0</v>
      </c>
      <c r="R154" s="37"/>
      <c r="S154" s="37">
        <f t="shared" si="72"/>
        <v>3283872.49</v>
      </c>
      <c r="U154" s="136"/>
    </row>
    <row r="155" spans="1:21" ht="12.75" customHeight="1" x14ac:dyDescent="0.3">
      <c r="A155" s="152" t="s">
        <v>207</v>
      </c>
      <c r="B155" s="147">
        <v>200718</v>
      </c>
      <c r="C155" s="152" t="s">
        <v>141</v>
      </c>
      <c r="D155" s="147" t="s">
        <v>41</v>
      </c>
      <c r="E155" s="147" t="s">
        <v>104</v>
      </c>
      <c r="F155" s="152">
        <v>564</v>
      </c>
      <c r="G155" s="152" t="s">
        <v>558</v>
      </c>
      <c r="H155" s="33">
        <v>22346</v>
      </c>
      <c r="I155" s="12">
        <v>2023</v>
      </c>
      <c r="J155" s="12" t="s">
        <v>15</v>
      </c>
      <c r="K155" s="12" t="s">
        <v>29</v>
      </c>
      <c r="L155" s="13">
        <v>17946</v>
      </c>
      <c r="M155" s="12" t="s">
        <v>81</v>
      </c>
      <c r="N155" s="13">
        <v>2054</v>
      </c>
      <c r="O155" s="12" t="s">
        <v>19</v>
      </c>
      <c r="P155" s="13">
        <f>SUM(N155,L155)</f>
        <v>20000</v>
      </c>
      <c r="S155" s="13">
        <f>SUM(Q155,P155)</f>
        <v>20000</v>
      </c>
    </row>
    <row r="156" spans="1:21" ht="12.75" customHeight="1" x14ac:dyDescent="0.3">
      <c r="A156" s="157"/>
      <c r="B156" s="148"/>
      <c r="C156" s="157"/>
      <c r="D156" s="148"/>
      <c r="E156" s="148"/>
      <c r="F156" s="157"/>
      <c r="G156" s="157"/>
      <c r="H156" s="33">
        <v>22346</v>
      </c>
      <c r="I156" s="12">
        <v>2024</v>
      </c>
      <c r="J156" s="12" t="s">
        <v>2</v>
      </c>
      <c r="K156" s="12" t="s">
        <v>29</v>
      </c>
      <c r="L156" s="13">
        <v>373974</v>
      </c>
      <c r="M156" s="12" t="s">
        <v>81</v>
      </c>
      <c r="N156" s="13">
        <v>42802.997659645625</v>
      </c>
      <c r="O156" s="12" t="s">
        <v>19</v>
      </c>
      <c r="P156" s="13">
        <f>SUM(N156,L156)</f>
        <v>416776.99765964563</v>
      </c>
      <c r="S156" s="13">
        <f>SUM(Q156,P156)</f>
        <v>416776.99765964563</v>
      </c>
    </row>
    <row r="157" spans="1:21" ht="12.75" customHeight="1" x14ac:dyDescent="0.3">
      <c r="A157" s="157"/>
      <c r="B157" s="148"/>
      <c r="C157" s="157"/>
      <c r="D157" s="148"/>
      <c r="E157" s="148"/>
      <c r="F157" s="157"/>
      <c r="G157" s="157"/>
      <c r="H157" s="33">
        <v>22346</v>
      </c>
      <c r="I157" s="12">
        <v>2024</v>
      </c>
      <c r="J157" s="12" t="s">
        <v>23</v>
      </c>
      <c r="K157" s="12" t="s">
        <v>29</v>
      </c>
      <c r="L157" s="13">
        <v>44865</v>
      </c>
      <c r="M157" s="12" t="s">
        <v>81</v>
      </c>
      <c r="N157" s="13">
        <v>5135.0000000000073</v>
      </c>
      <c r="O157" s="12" t="s">
        <v>19</v>
      </c>
      <c r="P157" s="13">
        <f>SUM(N157,L157)</f>
        <v>50000.000000000007</v>
      </c>
      <c r="S157" s="13">
        <f>SUM(Q157,P157)</f>
        <v>50000.000000000007</v>
      </c>
    </row>
    <row r="158" spans="1:21" ht="12.75" customHeight="1" x14ac:dyDescent="0.3">
      <c r="A158" s="157"/>
      <c r="B158" s="148"/>
      <c r="C158" s="157"/>
      <c r="D158" s="148"/>
      <c r="E158" s="148"/>
      <c r="F158" s="157"/>
      <c r="G158" s="157"/>
      <c r="H158" s="33">
        <v>22346</v>
      </c>
      <c r="I158" s="12">
        <v>2025</v>
      </c>
      <c r="J158" s="12" t="s">
        <v>21</v>
      </c>
      <c r="K158" s="178" t="s">
        <v>174</v>
      </c>
      <c r="L158" s="13">
        <v>804524.5</v>
      </c>
      <c r="M158" s="12" t="s">
        <v>312</v>
      </c>
      <c r="N158" s="13">
        <v>92081.43</v>
      </c>
      <c r="O158" s="12" t="s">
        <v>19</v>
      </c>
      <c r="P158" s="13">
        <f t="shared" ref="P158" si="73">SUM(N158,L158)</f>
        <v>896605.92999999993</v>
      </c>
      <c r="Q158" s="13">
        <v>337820</v>
      </c>
      <c r="R158" s="12" t="s">
        <v>19</v>
      </c>
      <c r="S158" s="13">
        <f t="shared" ref="S158" si="74">SUM(Q158,P158)</f>
        <v>1234425.93</v>
      </c>
    </row>
    <row r="159" spans="1:21" ht="12.75" customHeight="1" x14ac:dyDescent="0.3">
      <c r="A159" s="157"/>
      <c r="B159" s="148"/>
      <c r="C159" s="157"/>
      <c r="D159" s="156"/>
      <c r="E159" s="156"/>
      <c r="F159" s="157"/>
      <c r="G159" s="157"/>
      <c r="H159" s="33">
        <v>22346</v>
      </c>
      <c r="I159" s="12">
        <v>2025</v>
      </c>
      <c r="J159" s="12" t="s">
        <v>21</v>
      </c>
      <c r="K159" s="178" t="s">
        <v>174</v>
      </c>
      <c r="L159" s="13">
        <v>308690.5</v>
      </c>
      <c r="M159" s="12" t="s">
        <v>311</v>
      </c>
      <c r="N159" s="13">
        <v>35331.01</v>
      </c>
      <c r="O159" s="12" t="s">
        <v>19</v>
      </c>
      <c r="P159" s="13">
        <f t="shared" ref="P159" si="75">SUM(N159,L159)</f>
        <v>344021.51</v>
      </c>
      <c r="S159" s="13">
        <f t="shared" ref="S159" si="76">SUM(Q159,P159)</f>
        <v>344021.51</v>
      </c>
    </row>
    <row r="160" spans="1:21" ht="18.600000000000001" customHeight="1" x14ac:dyDescent="0.3">
      <c r="A160" s="153"/>
      <c r="B160" s="149"/>
      <c r="C160" s="153"/>
      <c r="D160" s="155"/>
      <c r="E160" s="155"/>
      <c r="F160" s="153"/>
      <c r="G160" s="153"/>
      <c r="H160" s="34"/>
      <c r="I160" s="38" t="s">
        <v>35</v>
      </c>
      <c r="J160" s="36"/>
      <c r="K160" s="36"/>
      <c r="L160" s="37">
        <f>SUM(L155:L159)</f>
        <v>1550000</v>
      </c>
      <c r="M160" s="71"/>
      <c r="N160" s="37">
        <f>SUM(N155:N159)</f>
        <v>177404.43765964563</v>
      </c>
      <c r="O160" s="71"/>
      <c r="P160" s="37">
        <f>SUM(P155:P159)</f>
        <v>1727404.4376596457</v>
      </c>
      <c r="Q160" s="37">
        <f>SUM(Q155:Q159)</f>
        <v>337820</v>
      </c>
      <c r="R160" s="71"/>
      <c r="S160" s="37">
        <f>SUM(S155:S159)</f>
        <v>2065224.4376596457</v>
      </c>
    </row>
    <row r="161" spans="1:21" ht="12.75" customHeight="1" x14ac:dyDescent="0.3">
      <c r="A161" s="152" t="s">
        <v>208</v>
      </c>
      <c r="B161" s="147">
        <v>180503</v>
      </c>
      <c r="C161" s="152" t="s">
        <v>67</v>
      </c>
      <c r="D161" s="147" t="s">
        <v>44</v>
      </c>
      <c r="E161" s="147" t="s">
        <v>106</v>
      </c>
      <c r="F161" s="152" t="s">
        <v>424</v>
      </c>
      <c r="G161" s="152" t="s">
        <v>261</v>
      </c>
      <c r="H161" s="33">
        <v>20294</v>
      </c>
      <c r="I161" s="12">
        <v>2019</v>
      </c>
      <c r="J161" s="12" t="s">
        <v>2</v>
      </c>
      <c r="K161" s="12" t="s">
        <v>70</v>
      </c>
      <c r="L161" s="13">
        <v>358920</v>
      </c>
      <c r="M161" s="12" t="s">
        <v>83</v>
      </c>
      <c r="N161" s="13">
        <v>41080</v>
      </c>
      <c r="O161" s="12" t="s">
        <v>19</v>
      </c>
      <c r="P161" s="13">
        <f>SUM(N161,L161)</f>
        <v>400000</v>
      </c>
      <c r="S161" s="13">
        <f>SUM(Q161,P161)</f>
        <v>400000</v>
      </c>
    </row>
    <row r="162" spans="1:21" ht="12.75" customHeight="1" x14ac:dyDescent="0.3">
      <c r="A162" s="157"/>
      <c r="B162" s="148"/>
      <c r="C162" s="157"/>
      <c r="D162" s="148"/>
      <c r="E162" s="148"/>
      <c r="F162" s="157"/>
      <c r="G162" s="157"/>
      <c r="H162" s="33">
        <v>20294</v>
      </c>
      <c r="I162" s="12">
        <v>2019</v>
      </c>
      <c r="J162" s="12" t="s">
        <v>2</v>
      </c>
      <c r="K162" s="12" t="s">
        <v>70</v>
      </c>
      <c r="L162" s="13">
        <v>860420.97</v>
      </c>
      <c r="M162" s="12" t="s">
        <v>78</v>
      </c>
      <c r="N162" s="13">
        <v>98479.03</v>
      </c>
      <c r="O162" s="12" t="s">
        <v>19</v>
      </c>
      <c r="P162" s="13">
        <f>SUM(N162,L162)</f>
        <v>958900</v>
      </c>
      <c r="S162" s="13">
        <f>SUM(Q162,P162)</f>
        <v>958900</v>
      </c>
    </row>
    <row r="163" spans="1:21" ht="12.75" customHeight="1" x14ac:dyDescent="0.3">
      <c r="A163" s="157"/>
      <c r="B163" s="148"/>
      <c r="C163" s="157"/>
      <c r="D163" s="156"/>
      <c r="E163" s="156"/>
      <c r="F163" s="157"/>
      <c r="G163" s="157"/>
      <c r="H163" s="33">
        <v>20294</v>
      </c>
      <c r="I163" s="12">
        <v>2020</v>
      </c>
      <c r="J163" s="12" t="s">
        <v>23</v>
      </c>
      <c r="K163" s="12" t="s">
        <v>166</v>
      </c>
      <c r="L163" s="13">
        <v>0</v>
      </c>
      <c r="M163" s="12" t="s">
        <v>78</v>
      </c>
      <c r="N163" s="13">
        <v>0</v>
      </c>
      <c r="O163" s="12" t="s">
        <v>19</v>
      </c>
      <c r="P163" s="13">
        <f t="shared" ref="P163:P165" si="77">SUM(N163,L163)</f>
        <v>0</v>
      </c>
      <c r="S163" s="13">
        <f t="shared" ref="S163:S165" si="78">SUM(Q163,P163)</f>
        <v>0</v>
      </c>
    </row>
    <row r="164" spans="1:21" ht="12.75" customHeight="1" x14ac:dyDescent="0.3">
      <c r="A164" s="157"/>
      <c r="B164" s="148"/>
      <c r="C164" s="157"/>
      <c r="D164" s="156"/>
      <c r="E164" s="156"/>
      <c r="F164" s="157"/>
      <c r="G164" s="157"/>
      <c r="H164" s="33">
        <v>20294</v>
      </c>
      <c r="I164" s="12">
        <v>2020</v>
      </c>
      <c r="J164" s="12" t="s">
        <v>24</v>
      </c>
      <c r="K164" s="12" t="s">
        <v>166</v>
      </c>
      <c r="L164" s="13">
        <v>0</v>
      </c>
      <c r="M164" s="12" t="s">
        <v>78</v>
      </c>
      <c r="N164" s="13">
        <v>0</v>
      </c>
      <c r="O164" s="12" t="s">
        <v>19</v>
      </c>
      <c r="P164" s="13">
        <f t="shared" si="77"/>
        <v>0</v>
      </c>
      <c r="S164" s="13">
        <f t="shared" si="78"/>
        <v>0</v>
      </c>
    </row>
    <row r="165" spans="1:21" ht="12.75" customHeight="1" x14ac:dyDescent="0.3">
      <c r="A165" s="158"/>
      <c r="B165" s="148"/>
      <c r="C165" s="158"/>
      <c r="D165" s="156"/>
      <c r="E165" s="156"/>
      <c r="F165" s="158"/>
      <c r="G165" s="158"/>
      <c r="H165" s="33">
        <v>20294</v>
      </c>
      <c r="I165" s="12">
        <v>2022</v>
      </c>
      <c r="J165" s="12" t="s">
        <v>21</v>
      </c>
      <c r="K165" s="12" t="s">
        <v>484</v>
      </c>
      <c r="L165" s="13">
        <v>4331356.83</v>
      </c>
      <c r="M165" s="12" t="s">
        <v>78</v>
      </c>
      <c r="N165" s="13">
        <v>495743.17</v>
      </c>
      <c r="O165" s="12" t="s">
        <v>19</v>
      </c>
      <c r="P165" s="13">
        <f t="shared" si="77"/>
        <v>4827100</v>
      </c>
      <c r="S165" s="13">
        <f t="shared" si="78"/>
        <v>4827100</v>
      </c>
    </row>
    <row r="166" spans="1:21" ht="30" customHeight="1" x14ac:dyDescent="0.3">
      <c r="A166" s="153"/>
      <c r="B166" s="149"/>
      <c r="C166" s="153"/>
      <c r="D166" s="155"/>
      <c r="E166" s="155"/>
      <c r="F166" s="153"/>
      <c r="G166" s="153"/>
      <c r="H166" s="34"/>
      <c r="I166" s="38" t="s">
        <v>35</v>
      </c>
      <c r="J166" s="36"/>
      <c r="K166" s="36"/>
      <c r="L166" s="37">
        <f>SUM(L161:L165)</f>
        <v>5550697.7999999998</v>
      </c>
      <c r="M166" s="71"/>
      <c r="N166" s="37">
        <f t="shared" ref="N166" si="79">SUM(N161:N165)</f>
        <v>635302.19999999995</v>
      </c>
      <c r="O166" s="71"/>
      <c r="P166" s="37">
        <f t="shared" ref="P166" si="80">SUM(P161:P165)</f>
        <v>6186000</v>
      </c>
      <c r="Q166" s="37">
        <f t="shared" ref="Q166" si="81">SUM(Q161:Q165)</f>
        <v>0</v>
      </c>
      <c r="R166" s="71"/>
      <c r="S166" s="37">
        <f t="shared" ref="S166" si="82">SUM(S161:S165)</f>
        <v>6186000</v>
      </c>
    </row>
    <row r="167" spans="1:21" ht="12.75" customHeight="1" x14ac:dyDescent="0.3">
      <c r="A167" s="150" t="s">
        <v>34</v>
      </c>
      <c r="B167" s="159">
        <v>170802</v>
      </c>
      <c r="C167" s="150" t="s">
        <v>33</v>
      </c>
      <c r="D167" s="159" t="s">
        <v>41</v>
      </c>
      <c r="E167" s="159" t="s">
        <v>104</v>
      </c>
      <c r="F167" s="150" t="s">
        <v>425</v>
      </c>
      <c r="G167" s="150" t="s">
        <v>30</v>
      </c>
      <c r="H167" s="33">
        <v>21164</v>
      </c>
      <c r="I167" s="12">
        <v>2019</v>
      </c>
      <c r="J167" s="12" t="s">
        <v>2</v>
      </c>
      <c r="K167" s="12" t="s">
        <v>63</v>
      </c>
      <c r="L167" s="13">
        <v>196508.7</v>
      </c>
      <c r="M167" s="12" t="s">
        <v>81</v>
      </c>
      <c r="N167" s="13">
        <v>22491.3</v>
      </c>
      <c r="O167" s="12" t="s">
        <v>19</v>
      </c>
      <c r="P167" s="13">
        <f>SUM(N167,L167)</f>
        <v>219000</v>
      </c>
      <c r="S167" s="13">
        <f>SUM(Q167,P167)</f>
        <v>219000</v>
      </c>
    </row>
    <row r="168" spans="1:21" ht="12.75" customHeight="1" x14ac:dyDescent="0.3">
      <c r="A168" s="150"/>
      <c r="B168" s="159"/>
      <c r="C168" s="150"/>
      <c r="D168" s="161"/>
      <c r="E168" s="161"/>
      <c r="F168" s="150"/>
      <c r="G168" s="150"/>
      <c r="H168" s="33">
        <v>21164</v>
      </c>
      <c r="I168" s="12">
        <v>2022</v>
      </c>
      <c r="J168" s="12" t="s">
        <v>21</v>
      </c>
      <c r="K168" s="12" t="s">
        <v>29</v>
      </c>
      <c r="L168" s="13">
        <v>1310058</v>
      </c>
      <c r="M168" s="12" t="s">
        <v>81</v>
      </c>
      <c r="N168" s="13">
        <v>149942</v>
      </c>
      <c r="O168" s="12" t="s">
        <v>19</v>
      </c>
      <c r="P168" s="13">
        <f>SUM(N168,L168)</f>
        <v>1460000</v>
      </c>
      <c r="Q168" s="13">
        <v>823551.99</v>
      </c>
      <c r="R168" s="12" t="s">
        <v>19</v>
      </c>
      <c r="S168" s="13">
        <f>SUM(Q168,P168)</f>
        <v>2283551.9900000002</v>
      </c>
      <c r="U168" s="145"/>
    </row>
    <row r="169" spans="1:21" ht="31.2" customHeight="1" x14ac:dyDescent="0.3">
      <c r="A169" s="151"/>
      <c r="B169" s="161"/>
      <c r="C169" s="151"/>
      <c r="D169" s="161"/>
      <c r="E169" s="161"/>
      <c r="F169" s="151"/>
      <c r="G169" s="151"/>
      <c r="H169" s="39"/>
      <c r="I169" s="40" t="s">
        <v>35</v>
      </c>
      <c r="J169" s="41"/>
      <c r="K169" s="41"/>
      <c r="L169" s="42">
        <f>SUM(L167:L168)</f>
        <v>1506566.7</v>
      </c>
      <c r="M169" s="42"/>
      <c r="N169" s="42">
        <f>SUM(N167:N168)</f>
        <v>172433.3</v>
      </c>
      <c r="O169" s="42"/>
      <c r="P169" s="42">
        <f>SUM(P167:P168)</f>
        <v>1679000</v>
      </c>
      <c r="Q169" s="42">
        <f>SUM(Q167:Q168)</f>
        <v>823551.99</v>
      </c>
      <c r="R169" s="42"/>
      <c r="S169" s="42">
        <f>SUM(S167:S168)</f>
        <v>2502551.9900000002</v>
      </c>
      <c r="U169" s="86"/>
    </row>
    <row r="170" spans="1:21" ht="12.75" customHeight="1" x14ac:dyDescent="0.3">
      <c r="A170" s="152" t="s">
        <v>210</v>
      </c>
      <c r="B170" s="147">
        <v>180905</v>
      </c>
      <c r="C170" s="152" t="s">
        <v>209</v>
      </c>
      <c r="D170" s="147" t="s">
        <v>44</v>
      </c>
      <c r="E170" s="147" t="s">
        <v>106</v>
      </c>
      <c r="F170" s="152" t="s">
        <v>421</v>
      </c>
      <c r="G170" s="152" t="s">
        <v>71</v>
      </c>
      <c r="H170" s="33">
        <v>21377</v>
      </c>
      <c r="I170" s="12">
        <v>2021</v>
      </c>
      <c r="J170" s="12" t="s">
        <v>2</v>
      </c>
      <c r="K170" s="12" t="s">
        <v>166</v>
      </c>
      <c r="L170" s="13">
        <v>0</v>
      </c>
      <c r="M170" s="12" t="s">
        <v>83</v>
      </c>
      <c r="N170" s="13">
        <v>0</v>
      </c>
      <c r="O170" s="12" t="s">
        <v>19</v>
      </c>
      <c r="P170" s="13">
        <f>SUM(N170,L170)</f>
        <v>0</v>
      </c>
      <c r="S170" s="13">
        <f>SUM(Q170,P170)</f>
        <v>0</v>
      </c>
    </row>
    <row r="171" spans="1:21" ht="12.75" customHeight="1" x14ac:dyDescent="0.3">
      <c r="A171" s="157"/>
      <c r="B171" s="148"/>
      <c r="C171" s="157"/>
      <c r="D171" s="156"/>
      <c r="E171" s="156"/>
      <c r="F171" s="157"/>
      <c r="G171" s="157"/>
      <c r="H171" s="33">
        <v>21377</v>
      </c>
      <c r="I171" s="12">
        <v>2022</v>
      </c>
      <c r="J171" s="12" t="s">
        <v>21</v>
      </c>
      <c r="K171" s="12" t="s">
        <v>166</v>
      </c>
      <c r="L171" s="13">
        <v>0</v>
      </c>
      <c r="M171" s="12" t="s">
        <v>83</v>
      </c>
      <c r="N171" s="13">
        <v>0</v>
      </c>
      <c r="O171" s="12" t="s">
        <v>19</v>
      </c>
      <c r="P171" s="13">
        <f>SUM(N171,L171)</f>
        <v>0</v>
      </c>
      <c r="S171" s="13">
        <f>SUM(Q171,P171)</f>
        <v>0</v>
      </c>
    </row>
    <row r="172" spans="1:21" ht="18" customHeight="1" x14ac:dyDescent="0.3">
      <c r="A172" s="153"/>
      <c r="B172" s="149"/>
      <c r="C172" s="153"/>
      <c r="D172" s="155"/>
      <c r="E172" s="155"/>
      <c r="F172" s="153"/>
      <c r="G172" s="153"/>
      <c r="H172" s="34"/>
      <c r="I172" s="38" t="s">
        <v>35</v>
      </c>
      <c r="J172" s="36"/>
      <c r="K172" s="36"/>
      <c r="L172" s="37">
        <f>SUM(L170:L171)</f>
        <v>0</v>
      </c>
      <c r="M172" s="71"/>
      <c r="N172" s="37">
        <f>SUM(N170:N171)</f>
        <v>0</v>
      </c>
      <c r="O172" s="71"/>
      <c r="P172" s="37">
        <f>SUM(P170:P171)</f>
        <v>0</v>
      </c>
      <c r="Q172" s="37">
        <f>SUM(Q170:Q171)</f>
        <v>0</v>
      </c>
      <c r="R172" s="71"/>
      <c r="S172" s="37">
        <f>SUM(S170:S171)</f>
        <v>0</v>
      </c>
    </row>
    <row r="173" spans="1:21" ht="12.75" customHeight="1" x14ac:dyDescent="0.3">
      <c r="A173" s="152" t="s">
        <v>59</v>
      </c>
      <c r="B173" s="147">
        <v>200719</v>
      </c>
      <c r="C173" s="152" t="s">
        <v>327</v>
      </c>
      <c r="D173" s="147" t="s">
        <v>41</v>
      </c>
      <c r="E173" s="147" t="s">
        <v>104</v>
      </c>
      <c r="F173" s="152" t="s">
        <v>425</v>
      </c>
      <c r="G173" s="152" t="s">
        <v>268</v>
      </c>
      <c r="H173" s="33">
        <v>21378</v>
      </c>
      <c r="I173" s="12">
        <v>2019</v>
      </c>
      <c r="J173" s="12" t="s">
        <v>2</v>
      </c>
      <c r="K173" s="12" t="s">
        <v>74</v>
      </c>
      <c r="L173" s="13">
        <v>200000</v>
      </c>
      <c r="M173" s="12" t="s">
        <v>83</v>
      </c>
      <c r="N173" s="13">
        <v>22890.89</v>
      </c>
      <c r="O173" s="12" t="s">
        <v>19</v>
      </c>
      <c r="P173" s="13">
        <f>SUM(N173,L173)</f>
        <v>222890.89</v>
      </c>
      <c r="Q173" s="13">
        <v>33199</v>
      </c>
      <c r="R173" s="12" t="s">
        <v>19</v>
      </c>
      <c r="S173" s="13">
        <f>SUM(Q173,P173)</f>
        <v>256089.89</v>
      </c>
      <c r="U173" s="86"/>
    </row>
    <row r="174" spans="1:21" ht="12.75" customHeight="1" x14ac:dyDescent="0.3">
      <c r="A174" s="157"/>
      <c r="B174" s="148"/>
      <c r="C174" s="157"/>
      <c r="D174" s="148"/>
      <c r="E174" s="148"/>
      <c r="F174" s="157"/>
      <c r="G174" s="157"/>
      <c r="H174" s="33">
        <v>21378</v>
      </c>
      <c r="I174" s="12">
        <v>2019</v>
      </c>
      <c r="J174" s="12" t="s">
        <v>2</v>
      </c>
      <c r="K174" s="12" t="s">
        <v>74</v>
      </c>
      <c r="L174" s="13">
        <v>205000</v>
      </c>
      <c r="M174" s="12" t="s">
        <v>81</v>
      </c>
      <c r="N174" s="13">
        <v>23463.17</v>
      </c>
      <c r="O174" s="12" t="s">
        <v>19</v>
      </c>
      <c r="P174" s="13">
        <f>SUM(N174,L174)</f>
        <v>228463.16999999998</v>
      </c>
      <c r="Q174" s="13">
        <v>876382.01</v>
      </c>
      <c r="R174" s="12" t="s">
        <v>19</v>
      </c>
      <c r="S174" s="13">
        <f>SUM(Q174,P174)</f>
        <v>1104845.18</v>
      </c>
    </row>
    <row r="175" spans="1:21" ht="12.75" customHeight="1" x14ac:dyDescent="0.3">
      <c r="A175" s="157"/>
      <c r="B175" s="148"/>
      <c r="C175" s="157"/>
      <c r="D175" s="148"/>
      <c r="E175" s="148"/>
      <c r="F175" s="157"/>
      <c r="G175" s="157"/>
      <c r="H175" s="33">
        <v>21378</v>
      </c>
      <c r="I175" s="12">
        <v>2021</v>
      </c>
      <c r="J175" s="12" t="s">
        <v>23</v>
      </c>
      <c r="K175" s="12" t="s">
        <v>211</v>
      </c>
      <c r="L175" s="13">
        <v>0</v>
      </c>
      <c r="N175" s="13">
        <v>0</v>
      </c>
      <c r="P175" s="13">
        <f>SUM(N175,L175)</f>
        <v>0</v>
      </c>
      <c r="Q175" s="13">
        <v>60000</v>
      </c>
      <c r="R175" s="12" t="s">
        <v>19</v>
      </c>
      <c r="S175" s="13">
        <f>SUM(Q175,P175)</f>
        <v>60000</v>
      </c>
      <c r="U175" s="86"/>
    </row>
    <row r="176" spans="1:21" ht="12.75" customHeight="1" x14ac:dyDescent="0.3">
      <c r="A176" s="157"/>
      <c r="B176" s="148"/>
      <c r="C176" s="157"/>
      <c r="D176" s="156"/>
      <c r="E176" s="156"/>
      <c r="F176" s="157"/>
      <c r="G176" s="157"/>
      <c r="H176" s="33">
        <v>21378</v>
      </c>
      <c r="I176" s="12">
        <v>2022</v>
      </c>
      <c r="J176" s="12" t="s">
        <v>21</v>
      </c>
      <c r="K176" s="12" t="s">
        <v>485</v>
      </c>
      <c r="L176" s="13">
        <v>600362</v>
      </c>
      <c r="M176" s="12" t="s">
        <v>83</v>
      </c>
      <c r="N176" s="13">
        <v>68714.12</v>
      </c>
      <c r="O176" s="12" t="s">
        <v>19</v>
      </c>
      <c r="P176" s="13">
        <f t="shared" ref="P176:P178" si="83">SUM(N176,L176)</f>
        <v>669076.12</v>
      </c>
      <c r="Q176" s="13">
        <v>132796</v>
      </c>
      <c r="R176" s="12" t="s">
        <v>19</v>
      </c>
      <c r="S176" s="13">
        <f>SUM(Q176,P176)</f>
        <v>801872.12</v>
      </c>
      <c r="U176" s="86"/>
    </row>
    <row r="177" spans="1:21" ht="12.75" customHeight="1" x14ac:dyDescent="0.3">
      <c r="A177" s="157"/>
      <c r="B177" s="148"/>
      <c r="C177" s="157"/>
      <c r="D177" s="156"/>
      <c r="E177" s="156"/>
      <c r="F177" s="157"/>
      <c r="G177" s="157"/>
      <c r="H177" s="177">
        <v>21378</v>
      </c>
      <c r="I177" s="178">
        <v>2022</v>
      </c>
      <c r="J177" s="178" t="s">
        <v>21</v>
      </c>
      <c r="K177" s="178" t="s">
        <v>29</v>
      </c>
      <c r="L177" s="185">
        <v>317995</v>
      </c>
      <c r="M177" s="178" t="s">
        <v>83</v>
      </c>
      <c r="N177" s="185">
        <v>36395.96</v>
      </c>
      <c r="O177" s="178" t="s">
        <v>19</v>
      </c>
      <c r="P177" s="185">
        <f t="shared" ref="P177" si="84">SUM(N177,L177)</f>
        <v>354390.96</v>
      </c>
      <c r="Q177" s="185">
        <v>2016194.5600000001</v>
      </c>
      <c r="R177" s="178" t="s">
        <v>19</v>
      </c>
      <c r="S177" s="13">
        <f t="shared" ref="S177:S178" si="85">SUM(Q177,P177)</f>
        <v>2370585.52</v>
      </c>
      <c r="U177" s="86"/>
    </row>
    <row r="178" spans="1:21" ht="12.75" customHeight="1" x14ac:dyDescent="0.3">
      <c r="A178" s="157"/>
      <c r="B178" s="148"/>
      <c r="C178" s="157"/>
      <c r="D178" s="156"/>
      <c r="E178" s="156"/>
      <c r="F178" s="157"/>
      <c r="G178" s="157"/>
      <c r="H178" s="33">
        <v>21378</v>
      </c>
      <c r="I178" s="12">
        <v>2022</v>
      </c>
      <c r="J178" s="12" t="s">
        <v>21</v>
      </c>
      <c r="K178" s="12" t="s">
        <v>485</v>
      </c>
      <c r="L178" s="13">
        <v>1853638</v>
      </c>
      <c r="M178" s="12" t="s">
        <v>81</v>
      </c>
      <c r="N178" s="13">
        <v>212157.16</v>
      </c>
      <c r="O178" s="12" t="s">
        <v>19</v>
      </c>
      <c r="P178" s="13">
        <f t="shared" ref="P178" si="86">SUM(N178,L178)</f>
        <v>2065795.16</v>
      </c>
      <c r="Q178" s="13">
        <v>2212489.1800000002</v>
      </c>
      <c r="R178" s="12" t="s">
        <v>19</v>
      </c>
      <c r="S178" s="13">
        <f t="shared" si="85"/>
        <v>4278284.34</v>
      </c>
      <c r="U178" s="86"/>
    </row>
    <row r="179" spans="1:21" ht="12.75" customHeight="1" x14ac:dyDescent="0.3">
      <c r="A179" s="153"/>
      <c r="B179" s="149"/>
      <c r="C179" s="153"/>
      <c r="D179" s="155"/>
      <c r="E179" s="155"/>
      <c r="F179" s="153"/>
      <c r="G179" s="153"/>
      <c r="H179" s="34"/>
      <c r="I179" s="38" t="s">
        <v>35</v>
      </c>
      <c r="J179" s="36"/>
      <c r="K179" s="36"/>
      <c r="L179" s="37">
        <f>SUM(L173:L178)</f>
        <v>3176995</v>
      </c>
      <c r="M179" s="37"/>
      <c r="N179" s="37">
        <f t="shared" ref="N179:S179" si="87">SUM(N173:N178)</f>
        <v>363621.3</v>
      </c>
      <c r="O179" s="37"/>
      <c r="P179" s="37">
        <f t="shared" si="87"/>
        <v>3540616.3</v>
      </c>
      <c r="Q179" s="37">
        <f t="shared" si="87"/>
        <v>5331060.75</v>
      </c>
      <c r="R179" s="37"/>
      <c r="S179" s="37">
        <f t="shared" si="87"/>
        <v>8871677.0500000007</v>
      </c>
    </row>
    <row r="180" spans="1:21" ht="12.75" customHeight="1" x14ac:dyDescent="0.3">
      <c r="A180" s="152" t="s">
        <v>62</v>
      </c>
      <c r="B180" s="147">
        <v>180906</v>
      </c>
      <c r="C180" s="152" t="s">
        <v>212</v>
      </c>
      <c r="D180" s="147" t="s">
        <v>39</v>
      </c>
      <c r="E180" s="147" t="s">
        <v>37</v>
      </c>
      <c r="F180" s="152" t="s">
        <v>425</v>
      </c>
      <c r="G180" s="152" t="s">
        <v>558</v>
      </c>
      <c r="H180" s="33">
        <v>21381</v>
      </c>
      <c r="I180" s="12">
        <v>2020</v>
      </c>
      <c r="J180" s="12" t="s">
        <v>2</v>
      </c>
      <c r="K180" s="12" t="s">
        <v>175</v>
      </c>
      <c r="L180" s="13">
        <v>40000</v>
      </c>
      <c r="M180" s="12" t="s">
        <v>516</v>
      </c>
      <c r="N180" s="13">
        <v>4578.18</v>
      </c>
      <c r="O180" s="12" t="s">
        <v>19</v>
      </c>
      <c r="P180" s="13">
        <f t="shared" ref="P180:P187" si="88">SUM(N180,L180)</f>
        <v>44578.18</v>
      </c>
      <c r="Q180" s="13">
        <v>17620.919999999998</v>
      </c>
      <c r="R180" s="12" t="s">
        <v>19</v>
      </c>
      <c r="S180" s="13">
        <f t="shared" ref="S180:S187" si="89">SUM(Q180,P180)</f>
        <v>62199.1</v>
      </c>
    </row>
    <row r="181" spans="1:21" ht="12.75" customHeight="1" x14ac:dyDescent="0.3">
      <c r="A181" s="157"/>
      <c r="B181" s="148"/>
      <c r="C181" s="157"/>
      <c r="D181" s="148"/>
      <c r="E181" s="148"/>
      <c r="F181" s="157"/>
      <c r="G181" s="157"/>
      <c r="H181" s="33">
        <v>21381</v>
      </c>
      <c r="I181" s="12">
        <v>2020</v>
      </c>
      <c r="J181" s="12" t="s">
        <v>2</v>
      </c>
      <c r="K181" s="12" t="s">
        <v>175</v>
      </c>
      <c r="L181" s="13">
        <v>90000</v>
      </c>
      <c r="M181" s="12" t="s">
        <v>81</v>
      </c>
      <c r="N181" s="13">
        <v>10300.9</v>
      </c>
      <c r="O181" s="12" t="s">
        <v>19</v>
      </c>
      <c r="P181" s="13">
        <f t="shared" si="88"/>
        <v>100300.9</v>
      </c>
      <c r="S181" s="13">
        <f t="shared" si="89"/>
        <v>100300.9</v>
      </c>
      <c r="U181" s="86"/>
    </row>
    <row r="182" spans="1:21" ht="12.75" customHeight="1" x14ac:dyDescent="0.3">
      <c r="A182" s="157"/>
      <c r="B182" s="148"/>
      <c r="C182" s="157"/>
      <c r="D182" s="148"/>
      <c r="E182" s="148"/>
      <c r="F182" s="157"/>
      <c r="G182" s="157"/>
      <c r="H182" s="33">
        <v>21381</v>
      </c>
      <c r="I182" s="12">
        <v>2020</v>
      </c>
      <c r="J182" s="12" t="s">
        <v>2</v>
      </c>
      <c r="K182" s="12" t="s">
        <v>29</v>
      </c>
      <c r="L182" s="13">
        <v>300000</v>
      </c>
      <c r="M182" s="12" t="s">
        <v>549</v>
      </c>
      <c r="N182" s="13">
        <v>33333.332999999999</v>
      </c>
      <c r="O182" s="12" t="s">
        <v>19</v>
      </c>
      <c r="P182" s="13">
        <f t="shared" si="88"/>
        <v>333333.33299999998</v>
      </c>
      <c r="S182" s="13">
        <f t="shared" si="89"/>
        <v>333333.33299999998</v>
      </c>
      <c r="U182" s="86"/>
    </row>
    <row r="183" spans="1:21" ht="12.75" customHeight="1" x14ac:dyDescent="0.3">
      <c r="A183" s="157"/>
      <c r="B183" s="148"/>
      <c r="C183" s="157"/>
      <c r="D183" s="148"/>
      <c r="E183" s="148"/>
      <c r="F183" s="157"/>
      <c r="G183" s="157"/>
      <c r="H183" s="33">
        <v>21381</v>
      </c>
      <c r="I183" s="12">
        <v>2023</v>
      </c>
      <c r="J183" s="12" t="s">
        <v>23</v>
      </c>
      <c r="K183" s="12" t="s">
        <v>29</v>
      </c>
      <c r="L183" s="13">
        <v>300000</v>
      </c>
      <c r="M183" s="12" t="s">
        <v>549</v>
      </c>
      <c r="N183" s="13">
        <v>33333.332999999999</v>
      </c>
      <c r="O183" s="12" t="s">
        <v>19</v>
      </c>
      <c r="P183" s="13">
        <f t="shared" si="88"/>
        <v>333333.33299999998</v>
      </c>
      <c r="S183" s="13">
        <f t="shared" si="89"/>
        <v>333333.33299999998</v>
      </c>
      <c r="U183" s="141"/>
    </row>
    <row r="184" spans="1:21" ht="12.75" customHeight="1" x14ac:dyDescent="0.3">
      <c r="A184" s="157"/>
      <c r="B184" s="148"/>
      <c r="C184" s="157"/>
      <c r="D184" s="148"/>
      <c r="E184" s="148"/>
      <c r="F184" s="157"/>
      <c r="G184" s="157"/>
      <c r="H184" s="33">
        <v>21381</v>
      </c>
      <c r="I184" s="12">
        <v>2024</v>
      </c>
      <c r="J184" s="12" t="s">
        <v>21</v>
      </c>
      <c r="K184" s="12" t="s">
        <v>29</v>
      </c>
      <c r="L184" s="13">
        <v>105532</v>
      </c>
      <c r="M184" s="12" t="s">
        <v>83</v>
      </c>
      <c r="N184" s="13">
        <v>12078.61</v>
      </c>
      <c r="O184" s="12" t="s">
        <v>19</v>
      </c>
      <c r="P184" s="13">
        <f t="shared" si="88"/>
        <v>117610.61</v>
      </c>
      <c r="S184" s="13">
        <f t="shared" si="89"/>
        <v>117610.61</v>
      </c>
      <c r="U184" s="86"/>
    </row>
    <row r="185" spans="1:21" ht="12.75" customHeight="1" x14ac:dyDescent="0.3">
      <c r="A185" s="157"/>
      <c r="B185" s="148"/>
      <c r="C185" s="157"/>
      <c r="D185" s="148"/>
      <c r="E185" s="148"/>
      <c r="F185" s="157"/>
      <c r="G185" s="157"/>
      <c r="H185" s="33">
        <v>21381</v>
      </c>
      <c r="I185" s="12">
        <v>2024</v>
      </c>
      <c r="J185" s="12" t="s">
        <v>21</v>
      </c>
      <c r="K185" s="12" t="s">
        <v>29</v>
      </c>
      <c r="L185" s="13">
        <v>349999.99</v>
      </c>
      <c r="M185" s="12" t="s">
        <v>81</v>
      </c>
      <c r="N185" s="13">
        <v>40059.07</v>
      </c>
      <c r="O185" s="12" t="s">
        <v>19</v>
      </c>
      <c r="P185" s="13">
        <f t="shared" si="88"/>
        <v>390059.06</v>
      </c>
      <c r="S185" s="13">
        <f t="shared" si="89"/>
        <v>390059.06</v>
      </c>
    </row>
    <row r="186" spans="1:21" ht="12.75" customHeight="1" x14ac:dyDescent="0.3">
      <c r="A186" s="157"/>
      <c r="B186" s="148"/>
      <c r="C186" s="157"/>
      <c r="D186" s="148"/>
      <c r="E186" s="148"/>
      <c r="F186" s="157"/>
      <c r="G186" s="157"/>
      <c r="H186" s="33">
        <v>21381</v>
      </c>
      <c r="I186" s="12">
        <v>2024</v>
      </c>
      <c r="J186" s="12" t="s">
        <v>21</v>
      </c>
      <c r="K186" s="12" t="s">
        <v>29</v>
      </c>
      <c r="L186" s="13">
        <v>64468.01</v>
      </c>
      <c r="M186" s="12" t="s">
        <v>101</v>
      </c>
      <c r="N186" s="13">
        <v>7378.65</v>
      </c>
      <c r="O186" s="12" t="s">
        <v>19</v>
      </c>
      <c r="P186" s="13">
        <f t="shared" si="88"/>
        <v>71846.66</v>
      </c>
      <c r="Q186" s="13">
        <v>70483.67</v>
      </c>
      <c r="R186" s="12" t="s">
        <v>19</v>
      </c>
      <c r="S186" s="13">
        <f t="shared" si="89"/>
        <v>142330.33000000002</v>
      </c>
    </row>
    <row r="187" spans="1:21" ht="12.75" customHeight="1" x14ac:dyDescent="0.3">
      <c r="A187" s="157"/>
      <c r="B187" s="148"/>
      <c r="C187" s="157"/>
      <c r="D187" s="148"/>
      <c r="E187" s="148"/>
      <c r="F187" s="157"/>
      <c r="G187" s="157"/>
      <c r="H187" s="33">
        <v>21381</v>
      </c>
      <c r="I187" s="12">
        <v>2024</v>
      </c>
      <c r="J187" s="12" t="s">
        <v>21</v>
      </c>
      <c r="K187" s="12" t="s">
        <v>29</v>
      </c>
      <c r="L187" s="13">
        <v>1330343</v>
      </c>
      <c r="M187" s="12" t="s">
        <v>549</v>
      </c>
      <c r="N187" s="13">
        <v>147815.89000000001</v>
      </c>
      <c r="O187" s="12" t="s">
        <v>19</v>
      </c>
      <c r="P187" s="13">
        <f t="shared" si="88"/>
        <v>1478158.8900000001</v>
      </c>
      <c r="S187" s="13">
        <f t="shared" si="89"/>
        <v>1478158.8900000001</v>
      </c>
      <c r="U187" s="86"/>
    </row>
    <row r="188" spans="1:21" ht="12.75" customHeight="1" x14ac:dyDescent="0.3">
      <c r="A188" s="153"/>
      <c r="B188" s="149"/>
      <c r="C188" s="153"/>
      <c r="D188" s="155"/>
      <c r="E188" s="155"/>
      <c r="F188" s="153"/>
      <c r="G188" s="153"/>
      <c r="H188" s="34"/>
      <c r="I188" s="38" t="s">
        <v>35</v>
      </c>
      <c r="J188" s="36"/>
      <c r="K188" s="36"/>
      <c r="L188" s="37">
        <f>SUM(L180:L187)</f>
        <v>2580343</v>
      </c>
      <c r="M188" s="37"/>
      <c r="N188" s="37">
        <f t="shared" ref="N188:S188" si="90">SUM(N180:N187)</f>
        <v>288877.96600000001</v>
      </c>
      <c r="O188" s="37"/>
      <c r="P188" s="37">
        <f t="shared" si="90"/>
        <v>2869220.966</v>
      </c>
      <c r="Q188" s="37">
        <f t="shared" si="90"/>
        <v>88104.59</v>
      </c>
      <c r="R188" s="37"/>
      <c r="S188" s="37">
        <f t="shared" si="90"/>
        <v>2957325.5559999999</v>
      </c>
    </row>
    <row r="189" spans="1:21" ht="12.75" customHeight="1" x14ac:dyDescent="0.3">
      <c r="A189" s="152" t="s">
        <v>213</v>
      </c>
      <c r="B189" s="147">
        <v>180901</v>
      </c>
      <c r="C189" s="152" t="s">
        <v>126</v>
      </c>
      <c r="D189" s="147" t="s">
        <v>44</v>
      </c>
      <c r="E189" s="169" t="s">
        <v>110</v>
      </c>
      <c r="F189" s="152" t="s">
        <v>421</v>
      </c>
      <c r="G189" s="152" t="s">
        <v>259</v>
      </c>
      <c r="H189" s="33">
        <v>21383</v>
      </c>
      <c r="I189" s="12">
        <v>2021</v>
      </c>
      <c r="J189" s="12" t="s">
        <v>2</v>
      </c>
      <c r="K189" s="12" t="s">
        <v>214</v>
      </c>
      <c r="L189" s="13">
        <v>359000</v>
      </c>
      <c r="M189" s="12" t="s">
        <v>83</v>
      </c>
      <c r="N189" s="13">
        <v>41089.15</v>
      </c>
      <c r="O189" s="12" t="s">
        <v>19</v>
      </c>
      <c r="P189" s="13">
        <f>SUM(N189,L189)</f>
        <v>400089.15</v>
      </c>
      <c r="Q189" s="13">
        <v>199910.85</v>
      </c>
      <c r="R189" s="12" t="s">
        <v>19</v>
      </c>
      <c r="S189" s="13">
        <f>SUM(Q189,P189)</f>
        <v>600000</v>
      </c>
    </row>
    <row r="190" spans="1:21" ht="12.75" customHeight="1" x14ac:dyDescent="0.3">
      <c r="A190" s="157"/>
      <c r="B190" s="148"/>
      <c r="C190" s="157"/>
      <c r="D190" s="156"/>
      <c r="E190" s="156"/>
      <c r="F190" s="157"/>
      <c r="G190" s="157"/>
      <c r="H190" s="177">
        <v>21383</v>
      </c>
      <c r="I190" s="178">
        <v>2024</v>
      </c>
      <c r="J190" s="178" t="s">
        <v>21</v>
      </c>
      <c r="K190" s="178" t="s">
        <v>29</v>
      </c>
      <c r="L190" s="13">
        <v>1436000</v>
      </c>
      <c r="M190" s="12" t="s">
        <v>83</v>
      </c>
      <c r="N190" s="13">
        <v>164356.63</v>
      </c>
      <c r="O190" s="12" t="s">
        <v>19</v>
      </c>
      <c r="P190" s="13">
        <f>SUM(N190,L190)</f>
        <v>1600356.63</v>
      </c>
      <c r="S190" s="13">
        <f>SUM(Q190,P190)</f>
        <v>1600356.63</v>
      </c>
    </row>
    <row r="191" spans="1:21" ht="28.8" customHeight="1" x14ac:dyDescent="0.3">
      <c r="A191" s="153"/>
      <c r="B191" s="149"/>
      <c r="C191" s="153"/>
      <c r="D191" s="155"/>
      <c r="E191" s="155"/>
      <c r="F191" s="153"/>
      <c r="G191" s="153"/>
      <c r="H191" s="34"/>
      <c r="I191" s="38" t="s">
        <v>35</v>
      </c>
      <c r="J191" s="36"/>
      <c r="K191" s="36"/>
      <c r="L191" s="37">
        <f>SUM(L189:L190)</f>
        <v>1795000</v>
      </c>
      <c r="M191" s="71"/>
      <c r="N191" s="37">
        <f>SUM(N189:N190)</f>
        <v>205445.78</v>
      </c>
      <c r="O191" s="71"/>
      <c r="P191" s="37">
        <f>SUM(P189:P190)</f>
        <v>2000445.7799999998</v>
      </c>
      <c r="Q191" s="37">
        <f>SUM(Q189:Q190)</f>
        <v>199910.85</v>
      </c>
      <c r="R191" s="71"/>
      <c r="S191" s="37">
        <f>SUM(S189:S190)</f>
        <v>2200356.63</v>
      </c>
    </row>
    <row r="192" spans="1:21" ht="12.75" customHeight="1" x14ac:dyDescent="0.3">
      <c r="A192" s="152" t="s">
        <v>89</v>
      </c>
      <c r="B192" s="147">
        <v>200509</v>
      </c>
      <c r="C192" s="152" t="s">
        <v>215</v>
      </c>
      <c r="D192" s="147" t="s">
        <v>37</v>
      </c>
      <c r="E192" s="147" t="s">
        <v>37</v>
      </c>
      <c r="F192" s="152" t="s">
        <v>422</v>
      </c>
      <c r="G192" s="152" t="s">
        <v>248</v>
      </c>
      <c r="H192" s="33">
        <v>21561</v>
      </c>
      <c r="I192" s="12">
        <v>2021</v>
      </c>
      <c r="J192" s="12" t="s">
        <v>2</v>
      </c>
      <c r="K192" s="12" t="s">
        <v>166</v>
      </c>
      <c r="L192" s="13">
        <v>0</v>
      </c>
      <c r="M192" s="12" t="s">
        <v>77</v>
      </c>
      <c r="N192" s="13">
        <v>0</v>
      </c>
      <c r="O192" s="12" t="s">
        <v>19</v>
      </c>
      <c r="P192" s="13">
        <f>SUM(N192,L192)</f>
        <v>0</v>
      </c>
      <c r="Q192" s="13">
        <v>0</v>
      </c>
      <c r="R192" s="12" t="s">
        <v>156</v>
      </c>
      <c r="S192" s="13">
        <f>SUM(Q192,P192)</f>
        <v>0</v>
      </c>
    </row>
    <row r="193" spans="1:21" ht="12.75" customHeight="1" x14ac:dyDescent="0.3">
      <c r="A193" s="158"/>
      <c r="B193" s="148"/>
      <c r="C193" s="158"/>
      <c r="D193" s="156"/>
      <c r="E193" s="156"/>
      <c r="F193" s="158"/>
      <c r="G193" s="158"/>
      <c r="H193" s="33">
        <v>21561</v>
      </c>
      <c r="I193" s="15">
        <v>2021</v>
      </c>
      <c r="J193" s="15" t="s">
        <v>21</v>
      </c>
      <c r="K193" s="15" t="s">
        <v>218</v>
      </c>
      <c r="L193" s="14">
        <v>0</v>
      </c>
      <c r="M193" s="15" t="s">
        <v>77</v>
      </c>
      <c r="N193" s="14">
        <v>42556.6</v>
      </c>
      <c r="O193" s="15" t="s">
        <v>19</v>
      </c>
      <c r="P193" s="14">
        <f>SUM(N193,L193)</f>
        <v>42556.6</v>
      </c>
      <c r="Q193" s="14">
        <v>504443.4</v>
      </c>
      <c r="R193" s="15" t="s">
        <v>156</v>
      </c>
      <c r="S193" s="14">
        <f>SUM(Q193,P193)</f>
        <v>547000</v>
      </c>
    </row>
    <row r="194" spans="1:21" ht="15" customHeight="1" x14ac:dyDescent="0.3">
      <c r="A194" s="153"/>
      <c r="B194" s="149"/>
      <c r="C194" s="153"/>
      <c r="D194" s="155"/>
      <c r="E194" s="155"/>
      <c r="F194" s="153"/>
      <c r="G194" s="153"/>
      <c r="H194" s="34"/>
      <c r="I194" s="38" t="s">
        <v>35</v>
      </c>
      <c r="J194" s="36"/>
      <c r="K194" s="36"/>
      <c r="L194" s="37">
        <f>SUM(L192:L193)</f>
        <v>0</v>
      </c>
      <c r="M194" s="71"/>
      <c r="N194" s="37">
        <f t="shared" ref="N194" si="91">SUM(N192:N193)</f>
        <v>42556.6</v>
      </c>
      <c r="O194" s="71"/>
      <c r="P194" s="37">
        <f t="shared" ref="P194:Q194" si="92">SUM(P192:P193)</f>
        <v>42556.6</v>
      </c>
      <c r="Q194" s="37">
        <f t="shared" si="92"/>
        <v>504443.4</v>
      </c>
      <c r="R194" s="71"/>
      <c r="S194" s="37">
        <f t="shared" ref="S194" si="93">SUM(S192:S193)</f>
        <v>547000</v>
      </c>
    </row>
    <row r="195" spans="1:21" ht="12.75" customHeight="1" x14ac:dyDescent="0.3">
      <c r="A195" s="150" t="s">
        <v>165</v>
      </c>
      <c r="B195" s="160">
        <v>200510</v>
      </c>
      <c r="C195" s="150" t="s">
        <v>216</v>
      </c>
      <c r="D195" s="159" t="s">
        <v>37</v>
      </c>
      <c r="E195" s="159" t="s">
        <v>37</v>
      </c>
      <c r="F195" s="150" t="s">
        <v>426</v>
      </c>
      <c r="G195" s="150" t="s">
        <v>248</v>
      </c>
      <c r="H195" s="33">
        <v>21563</v>
      </c>
      <c r="I195" s="12">
        <v>2021</v>
      </c>
      <c r="J195" s="12" t="s">
        <v>2</v>
      </c>
      <c r="K195" s="12" t="s">
        <v>166</v>
      </c>
      <c r="L195" s="13">
        <v>0</v>
      </c>
      <c r="M195" s="12" t="s">
        <v>77</v>
      </c>
      <c r="N195" s="13">
        <v>0</v>
      </c>
      <c r="O195" s="12" t="s">
        <v>19</v>
      </c>
      <c r="P195" s="13">
        <f>SUM(L195,N195:N195)</f>
        <v>0</v>
      </c>
      <c r="S195" s="13">
        <f>SUM(Q195,P195)</f>
        <v>0</v>
      </c>
    </row>
    <row r="196" spans="1:21" ht="12.75" customHeight="1" x14ac:dyDescent="0.3">
      <c r="A196" s="150"/>
      <c r="B196" s="160"/>
      <c r="C196" s="150"/>
      <c r="D196" s="159"/>
      <c r="E196" s="159"/>
      <c r="F196" s="150"/>
      <c r="G196" s="150"/>
      <c r="H196" s="33">
        <v>21563</v>
      </c>
      <c r="I196" s="12">
        <v>2022</v>
      </c>
      <c r="J196" s="12" t="s">
        <v>23</v>
      </c>
      <c r="K196" s="12" t="s">
        <v>166</v>
      </c>
      <c r="L196" s="13">
        <v>0</v>
      </c>
      <c r="M196" s="12" t="s">
        <v>77</v>
      </c>
      <c r="N196" s="13">
        <v>0</v>
      </c>
      <c r="O196" s="12" t="s">
        <v>19</v>
      </c>
      <c r="P196" s="13">
        <f>SUM(L196,N196:N196)</f>
        <v>0</v>
      </c>
      <c r="S196" s="13">
        <f>SUM(Q196,P196)</f>
        <v>0</v>
      </c>
    </row>
    <row r="197" spans="1:21" ht="12.75" customHeight="1" x14ac:dyDescent="0.3">
      <c r="A197" s="150"/>
      <c r="B197" s="173"/>
      <c r="C197" s="150"/>
      <c r="D197" s="159"/>
      <c r="E197" s="159"/>
      <c r="F197" s="150"/>
      <c r="G197" s="151"/>
      <c r="H197" s="177">
        <v>21563</v>
      </c>
      <c r="I197" s="178">
        <v>2021</v>
      </c>
      <c r="J197" s="178" t="s">
        <v>21</v>
      </c>
      <c r="K197" s="178" t="s">
        <v>300</v>
      </c>
      <c r="L197" s="13">
        <v>0</v>
      </c>
      <c r="M197" s="12" t="s">
        <v>77</v>
      </c>
      <c r="N197" s="13">
        <v>57385.279999999999</v>
      </c>
      <c r="O197" s="12" t="s">
        <v>19</v>
      </c>
      <c r="P197" s="13">
        <f>SUM(L197,N197:N197)</f>
        <v>57385.279999999999</v>
      </c>
      <c r="Q197" s="13">
        <v>680214.72</v>
      </c>
      <c r="R197" s="12" t="s">
        <v>156</v>
      </c>
      <c r="S197" s="13">
        <f>SUM(Q197,P197)</f>
        <v>737600</v>
      </c>
    </row>
    <row r="198" spans="1:21" ht="12.75" customHeight="1" x14ac:dyDescent="0.3">
      <c r="A198" s="150"/>
      <c r="B198" s="173"/>
      <c r="C198" s="150"/>
      <c r="D198" s="159"/>
      <c r="E198" s="159"/>
      <c r="F198" s="150"/>
      <c r="G198" s="151"/>
      <c r="H198" s="34"/>
      <c r="I198" s="38" t="s">
        <v>35</v>
      </c>
      <c r="J198" s="36"/>
      <c r="K198" s="36"/>
      <c r="L198" s="37">
        <f>SUM(L195:L197)</f>
        <v>0</v>
      </c>
      <c r="M198" s="71"/>
      <c r="N198" s="37">
        <f>SUM(N195:N197)</f>
        <v>57385.279999999999</v>
      </c>
      <c r="O198" s="71"/>
      <c r="P198" s="37">
        <f>SUM(P195:P197)</f>
        <v>57385.279999999999</v>
      </c>
      <c r="Q198" s="37">
        <f>SUM(Q195:Q197)</f>
        <v>680214.72</v>
      </c>
      <c r="R198" s="71"/>
      <c r="S198" s="37">
        <f>SUM(S195:S197)</f>
        <v>737600</v>
      </c>
    </row>
    <row r="199" spans="1:21" ht="15" customHeight="1" x14ac:dyDescent="0.3">
      <c r="A199" s="150" t="s">
        <v>529</v>
      </c>
      <c r="B199" s="159">
        <v>221007</v>
      </c>
      <c r="C199" s="150" t="s">
        <v>531</v>
      </c>
      <c r="D199" s="159" t="s">
        <v>37</v>
      </c>
      <c r="E199" s="160" t="s">
        <v>37</v>
      </c>
      <c r="F199" s="150" t="s">
        <v>530</v>
      </c>
      <c r="G199" s="150" t="s">
        <v>561</v>
      </c>
      <c r="H199" s="177">
        <v>22780</v>
      </c>
      <c r="I199" s="178">
        <v>2023</v>
      </c>
      <c r="J199" s="178" t="s">
        <v>2</v>
      </c>
      <c r="K199" s="184" t="s">
        <v>29</v>
      </c>
      <c r="L199" s="13">
        <v>300000</v>
      </c>
      <c r="M199" s="12" t="s">
        <v>352</v>
      </c>
      <c r="N199" s="13">
        <v>34336.339999999997</v>
      </c>
      <c r="O199" s="12" t="s">
        <v>19</v>
      </c>
      <c r="P199" s="13">
        <f>SUM(N199,L199)</f>
        <v>334336.33999999997</v>
      </c>
      <c r="S199" s="13">
        <f>SUM(Q199,P199)</f>
        <v>334336.33999999997</v>
      </c>
      <c r="U199" s="136"/>
    </row>
    <row r="200" spans="1:21" ht="15" customHeight="1" x14ac:dyDescent="0.3">
      <c r="A200" s="150"/>
      <c r="B200" s="159"/>
      <c r="C200" s="150"/>
      <c r="D200" s="159"/>
      <c r="E200" s="160"/>
      <c r="F200" s="150"/>
      <c r="G200" s="150"/>
      <c r="H200" s="114">
        <v>22780</v>
      </c>
      <c r="I200" s="78">
        <v>2026</v>
      </c>
      <c r="J200" s="78" t="s">
        <v>23</v>
      </c>
      <c r="K200" s="78" t="s">
        <v>174</v>
      </c>
      <c r="L200" s="79">
        <v>200000</v>
      </c>
      <c r="M200" s="78" t="s">
        <v>352</v>
      </c>
      <c r="N200" s="79">
        <v>22890.89</v>
      </c>
      <c r="O200" s="78" t="s">
        <v>19</v>
      </c>
      <c r="P200" s="13">
        <f t="shared" ref="P200:P201" si="94">SUM(N200,L200)</f>
        <v>222890.89</v>
      </c>
      <c r="S200" s="13">
        <f t="shared" ref="S200:S201" si="95">SUM(Q200,P200)</f>
        <v>222890.89</v>
      </c>
      <c r="U200" s="136"/>
    </row>
    <row r="201" spans="1:21" ht="15" customHeight="1" x14ac:dyDescent="0.3">
      <c r="A201" s="150"/>
      <c r="B201" s="159"/>
      <c r="C201" s="150"/>
      <c r="D201" s="159"/>
      <c r="E201" s="160"/>
      <c r="F201" s="150"/>
      <c r="G201" s="150"/>
      <c r="H201" s="114">
        <v>22780</v>
      </c>
      <c r="I201" s="78">
        <v>2027</v>
      </c>
      <c r="J201" s="78" t="s">
        <v>21</v>
      </c>
      <c r="K201" s="78" t="s">
        <v>174</v>
      </c>
      <c r="L201" s="79">
        <v>850000</v>
      </c>
      <c r="M201" s="78" t="s">
        <v>352</v>
      </c>
      <c r="N201" s="79">
        <v>97286.3</v>
      </c>
      <c r="O201" s="78" t="s">
        <v>19</v>
      </c>
      <c r="P201" s="13">
        <f t="shared" si="94"/>
        <v>947286.3</v>
      </c>
      <c r="S201" s="13">
        <f t="shared" si="95"/>
        <v>947286.3</v>
      </c>
      <c r="U201" s="136"/>
    </row>
    <row r="202" spans="1:21" ht="24" customHeight="1" x14ac:dyDescent="0.3">
      <c r="A202" s="150"/>
      <c r="B202" s="159"/>
      <c r="C202" s="150"/>
      <c r="D202" s="161"/>
      <c r="E202" s="161"/>
      <c r="F202" s="150"/>
      <c r="G202" s="151"/>
      <c r="H202" s="39"/>
      <c r="I202" s="40" t="s">
        <v>35</v>
      </c>
      <c r="J202" s="41"/>
      <c r="K202" s="41"/>
      <c r="L202" s="42">
        <f>SUM(L199:L201)</f>
        <v>1350000</v>
      </c>
      <c r="M202" s="42"/>
      <c r="N202" s="42">
        <f t="shared" ref="N202" si="96">SUM(N199:N201)</f>
        <v>154513.53</v>
      </c>
      <c r="O202" s="42"/>
      <c r="P202" s="42">
        <f t="shared" ref="P202" si="97">SUM(P199:P201)</f>
        <v>1504513.53</v>
      </c>
      <c r="Q202" s="42"/>
      <c r="R202" s="42"/>
      <c r="S202" s="42">
        <f t="shared" ref="S202" si="98">SUM(S199:S201)</f>
        <v>1504513.53</v>
      </c>
      <c r="U202" s="136"/>
    </row>
    <row r="203" spans="1:21" ht="12.75" customHeight="1" x14ac:dyDescent="0.3">
      <c r="A203" s="152" t="s">
        <v>93</v>
      </c>
      <c r="B203" s="147">
        <v>190902</v>
      </c>
      <c r="C203" s="152" t="s">
        <v>219</v>
      </c>
      <c r="D203" s="147" t="s">
        <v>37</v>
      </c>
      <c r="E203" s="147" t="s">
        <v>37</v>
      </c>
      <c r="F203" s="152" t="s">
        <v>422</v>
      </c>
      <c r="G203" s="152" t="s">
        <v>257</v>
      </c>
      <c r="H203" s="33">
        <v>21573</v>
      </c>
      <c r="I203" s="12">
        <v>2022</v>
      </c>
      <c r="J203" s="12" t="s">
        <v>2</v>
      </c>
      <c r="K203" s="12" t="s">
        <v>486</v>
      </c>
      <c r="L203" s="13">
        <v>238757.58</v>
      </c>
      <c r="M203" s="12" t="s">
        <v>77</v>
      </c>
      <c r="N203" s="13">
        <v>20142.419999999998</v>
      </c>
      <c r="O203" s="12" t="s">
        <v>19</v>
      </c>
      <c r="P203" s="13">
        <f>SUM(N203,L203)</f>
        <v>258900</v>
      </c>
      <c r="S203" s="13">
        <f>SUM(Q203,P203)</f>
        <v>258900</v>
      </c>
    </row>
    <row r="204" spans="1:21" ht="12.75" customHeight="1" x14ac:dyDescent="0.3">
      <c r="A204" s="158"/>
      <c r="B204" s="148"/>
      <c r="C204" s="158"/>
      <c r="D204" s="156"/>
      <c r="E204" s="156"/>
      <c r="F204" s="158"/>
      <c r="G204" s="158"/>
      <c r="H204" s="33">
        <v>21573</v>
      </c>
      <c r="I204" s="15">
        <v>2024</v>
      </c>
      <c r="J204" s="15" t="s">
        <v>21</v>
      </c>
      <c r="K204" s="15" t="s">
        <v>29</v>
      </c>
      <c r="L204" s="14">
        <v>783316.68</v>
      </c>
      <c r="M204" s="15" t="s">
        <v>77</v>
      </c>
      <c r="N204" s="14">
        <v>66083.320000000007</v>
      </c>
      <c r="O204" s="15" t="s">
        <v>19</v>
      </c>
      <c r="P204" s="14">
        <f>SUM(N204,L204)</f>
        <v>849400</v>
      </c>
      <c r="Q204" s="14"/>
      <c r="R204" s="15"/>
      <c r="S204" s="14">
        <f>SUM(Q204,P204)</f>
        <v>849400</v>
      </c>
    </row>
    <row r="205" spans="1:21" ht="18.600000000000001" customHeight="1" x14ac:dyDescent="0.3">
      <c r="A205" s="153"/>
      <c r="B205" s="149"/>
      <c r="C205" s="153"/>
      <c r="D205" s="155"/>
      <c r="E205" s="155"/>
      <c r="F205" s="153"/>
      <c r="G205" s="153"/>
      <c r="H205" s="34"/>
      <c r="I205" s="38" t="s">
        <v>35</v>
      </c>
      <c r="J205" s="36"/>
      <c r="K205" s="36"/>
      <c r="L205" s="37">
        <f>SUM(L203:L204)</f>
        <v>1022074.26</v>
      </c>
      <c r="M205" s="71"/>
      <c r="N205" s="37">
        <f t="shared" ref="N205" si="99">SUM(N203:N204)</f>
        <v>86225.74</v>
      </c>
      <c r="O205" s="71"/>
      <c r="P205" s="37">
        <f t="shared" ref="P205:Q205" si="100">SUM(P203:P204)</f>
        <v>1108300</v>
      </c>
      <c r="Q205" s="37">
        <f t="shared" si="100"/>
        <v>0</v>
      </c>
      <c r="R205" s="71"/>
      <c r="S205" s="37">
        <f t="shared" ref="S205" si="101">SUM(S203:S204)</f>
        <v>1108300</v>
      </c>
    </row>
    <row r="206" spans="1:21" ht="12.75" customHeight="1" x14ac:dyDescent="0.3">
      <c r="A206" s="150" t="s">
        <v>94</v>
      </c>
      <c r="B206" s="160">
        <v>200511</v>
      </c>
      <c r="C206" s="150" t="s">
        <v>217</v>
      </c>
      <c r="D206" s="159" t="s">
        <v>37</v>
      </c>
      <c r="E206" s="159" t="s">
        <v>37</v>
      </c>
      <c r="F206" s="150" t="s">
        <v>427</v>
      </c>
      <c r="G206" s="150" t="s">
        <v>248</v>
      </c>
      <c r="H206" s="33">
        <v>21585</v>
      </c>
      <c r="I206" s="12">
        <v>2021</v>
      </c>
      <c r="J206" s="12" t="s">
        <v>2</v>
      </c>
      <c r="K206" s="12" t="s">
        <v>166</v>
      </c>
      <c r="L206" s="13">
        <v>0</v>
      </c>
      <c r="M206" s="12" t="s">
        <v>77</v>
      </c>
      <c r="N206" s="13">
        <v>0</v>
      </c>
      <c r="O206" s="12" t="s">
        <v>19</v>
      </c>
      <c r="P206" s="13">
        <f>SUM(L206,N206:N206)</f>
        <v>0</v>
      </c>
      <c r="Q206" s="13">
        <v>0</v>
      </c>
      <c r="R206" s="12" t="s">
        <v>156</v>
      </c>
      <c r="S206" s="13">
        <f>SUM(Q206,P206)</f>
        <v>0</v>
      </c>
    </row>
    <row r="207" spans="1:21" ht="12.75" customHeight="1" x14ac:dyDescent="0.3">
      <c r="A207" s="150"/>
      <c r="B207" s="160"/>
      <c r="C207" s="150"/>
      <c r="D207" s="159"/>
      <c r="E207" s="159"/>
      <c r="F207" s="150"/>
      <c r="G207" s="150"/>
      <c r="H207" s="33">
        <v>21585</v>
      </c>
      <c r="I207" s="12">
        <v>2021</v>
      </c>
      <c r="J207" s="12" t="s">
        <v>23</v>
      </c>
      <c r="K207" s="12" t="s">
        <v>166</v>
      </c>
      <c r="L207" s="13">
        <v>0</v>
      </c>
      <c r="M207" s="12" t="s">
        <v>77</v>
      </c>
      <c r="N207" s="13">
        <v>0</v>
      </c>
      <c r="O207" s="12" t="s">
        <v>19</v>
      </c>
      <c r="P207" s="13">
        <f>SUM(L207,N207:N207)</f>
        <v>0</v>
      </c>
      <c r="Q207" s="13">
        <v>0</v>
      </c>
      <c r="R207" s="12" t="s">
        <v>156</v>
      </c>
      <c r="S207" s="13">
        <f>SUM(Q207,P207)</f>
        <v>0</v>
      </c>
    </row>
    <row r="208" spans="1:21" ht="12.75" customHeight="1" x14ac:dyDescent="0.3">
      <c r="A208" s="150"/>
      <c r="B208" s="173"/>
      <c r="C208" s="150"/>
      <c r="D208" s="159"/>
      <c r="E208" s="159"/>
      <c r="F208" s="150"/>
      <c r="G208" s="151"/>
      <c r="H208" s="33">
        <v>21585</v>
      </c>
      <c r="I208" s="12">
        <v>2021</v>
      </c>
      <c r="J208" s="12" t="s">
        <v>21</v>
      </c>
      <c r="K208" s="12" t="s">
        <v>218</v>
      </c>
      <c r="L208" s="13">
        <v>0</v>
      </c>
      <c r="M208" s="12" t="s">
        <v>77</v>
      </c>
      <c r="N208" s="13">
        <v>46625.54</v>
      </c>
      <c r="O208" s="12" t="s">
        <v>19</v>
      </c>
      <c r="P208" s="13">
        <f>SUM(L208,N208:N208)</f>
        <v>46625.54</v>
      </c>
      <c r="Q208" s="13">
        <v>552674.46</v>
      </c>
      <c r="R208" s="12" t="s">
        <v>156</v>
      </c>
      <c r="S208" s="13">
        <f>SUM(Q208,P208)</f>
        <v>599300</v>
      </c>
    </row>
    <row r="209" spans="1:21" ht="30.6" customHeight="1" x14ac:dyDescent="0.3">
      <c r="A209" s="150"/>
      <c r="B209" s="173"/>
      <c r="C209" s="150"/>
      <c r="D209" s="159"/>
      <c r="E209" s="159"/>
      <c r="F209" s="150"/>
      <c r="G209" s="151"/>
      <c r="H209" s="34"/>
      <c r="I209" s="38" t="s">
        <v>35</v>
      </c>
      <c r="J209" s="36"/>
      <c r="K209" s="36"/>
      <c r="L209" s="37">
        <f>SUM(L206:L208)</f>
        <v>0</v>
      </c>
      <c r="M209" s="71"/>
      <c r="N209" s="37">
        <f>SUM(N206:N208)</f>
        <v>46625.54</v>
      </c>
      <c r="O209" s="71"/>
      <c r="P209" s="37">
        <f>SUM(P206:P208)</f>
        <v>46625.54</v>
      </c>
      <c r="Q209" s="37">
        <f>SUM(Q206:Q208)</f>
        <v>552674.46</v>
      </c>
      <c r="R209" s="71"/>
      <c r="S209" s="37">
        <f>SUM(S206:S208)</f>
        <v>599300</v>
      </c>
    </row>
    <row r="210" spans="1:21" ht="12.75" customHeight="1" x14ac:dyDescent="0.3">
      <c r="A210" s="152" t="s">
        <v>176</v>
      </c>
      <c r="B210" s="147">
        <v>161003</v>
      </c>
      <c r="C210" s="152" t="s">
        <v>177</v>
      </c>
      <c r="D210" s="147" t="s">
        <v>178</v>
      </c>
      <c r="E210" s="147" t="s">
        <v>37</v>
      </c>
      <c r="F210" s="152" t="s">
        <v>422</v>
      </c>
      <c r="G210" s="152" t="s">
        <v>248</v>
      </c>
      <c r="H210" s="33">
        <v>20206</v>
      </c>
      <c r="I210" s="12">
        <v>2018</v>
      </c>
      <c r="J210" s="12" t="s">
        <v>2</v>
      </c>
      <c r="K210" s="12" t="s">
        <v>179</v>
      </c>
      <c r="L210" s="13">
        <v>195967.5</v>
      </c>
      <c r="M210" s="12" t="s">
        <v>77</v>
      </c>
      <c r="N210" s="13">
        <v>16532.5</v>
      </c>
      <c r="O210" s="12" t="s">
        <v>19</v>
      </c>
      <c r="P210" s="13">
        <f>SUM(N210,L210)</f>
        <v>212500</v>
      </c>
      <c r="S210" s="13">
        <f>SUM(Q210,P210)</f>
        <v>212500</v>
      </c>
    </row>
    <row r="211" spans="1:21" ht="12.75" customHeight="1" x14ac:dyDescent="0.3">
      <c r="A211" s="157"/>
      <c r="B211" s="148"/>
      <c r="C211" s="157"/>
      <c r="D211" s="148"/>
      <c r="E211" s="148"/>
      <c r="F211" s="157"/>
      <c r="G211" s="157"/>
      <c r="H211" s="33">
        <v>20206</v>
      </c>
      <c r="I211" s="12">
        <v>2021</v>
      </c>
      <c r="J211" s="12" t="s">
        <v>23</v>
      </c>
      <c r="K211" s="12" t="s">
        <v>180</v>
      </c>
      <c r="L211" s="13">
        <v>200941.87</v>
      </c>
      <c r="M211" s="12" t="s">
        <v>77</v>
      </c>
      <c r="N211" s="13">
        <v>0</v>
      </c>
      <c r="O211" s="12" t="s">
        <v>19</v>
      </c>
      <c r="P211" s="13">
        <f>SUM(N211,L211)</f>
        <v>200941.87</v>
      </c>
      <c r="Q211" s="13">
        <v>944995.13</v>
      </c>
      <c r="R211" s="12" t="s">
        <v>19</v>
      </c>
      <c r="S211" s="13">
        <f>SUM(Q211,P211)</f>
        <v>1145937</v>
      </c>
    </row>
    <row r="212" spans="1:21" ht="12.75" customHeight="1" x14ac:dyDescent="0.3">
      <c r="A212" s="157"/>
      <c r="B212" s="148"/>
      <c r="C212" s="157"/>
      <c r="D212" s="148"/>
      <c r="E212" s="148"/>
      <c r="F212" s="157"/>
      <c r="G212" s="157"/>
      <c r="H212" s="33">
        <v>20206</v>
      </c>
      <c r="I212" s="12">
        <v>2020</v>
      </c>
      <c r="J212" s="12" t="s">
        <v>24</v>
      </c>
      <c r="K212" s="12" t="s">
        <v>166</v>
      </c>
      <c r="L212" s="13">
        <v>0</v>
      </c>
      <c r="M212" s="12" t="s">
        <v>77</v>
      </c>
      <c r="N212" s="13">
        <v>0</v>
      </c>
      <c r="O212" s="12" t="s">
        <v>19</v>
      </c>
      <c r="P212" s="13">
        <f>SUM(N212,L212)</f>
        <v>0</v>
      </c>
      <c r="S212" s="13">
        <f>SUM(Q212,P212)</f>
        <v>0</v>
      </c>
    </row>
    <row r="213" spans="1:21" ht="12.75" customHeight="1" x14ac:dyDescent="0.3">
      <c r="A213" s="157"/>
      <c r="B213" s="148"/>
      <c r="C213" s="157"/>
      <c r="D213" s="148"/>
      <c r="E213" s="148"/>
      <c r="F213" s="157"/>
      <c r="G213" s="157"/>
      <c r="H213" s="33">
        <v>20206</v>
      </c>
      <c r="I213" s="12">
        <v>2022</v>
      </c>
      <c r="J213" s="12" t="s">
        <v>21</v>
      </c>
      <c r="K213" s="12" t="s">
        <v>487</v>
      </c>
      <c r="L213" s="13">
        <v>1516742.34</v>
      </c>
      <c r="M213" s="12" t="s">
        <v>336</v>
      </c>
      <c r="N213" s="13">
        <v>127957.66</v>
      </c>
      <c r="O213" s="12" t="s">
        <v>19</v>
      </c>
      <c r="P213" s="13">
        <f>SUM(N213,L213)</f>
        <v>1644700</v>
      </c>
      <c r="S213" s="13">
        <f>SUM(Q213,P213)</f>
        <v>1644700</v>
      </c>
    </row>
    <row r="214" spans="1:21" ht="12.75" customHeight="1" x14ac:dyDescent="0.3">
      <c r="A214" s="153"/>
      <c r="B214" s="149"/>
      <c r="C214" s="153"/>
      <c r="D214" s="155"/>
      <c r="E214" s="155"/>
      <c r="F214" s="153"/>
      <c r="G214" s="153"/>
      <c r="H214" s="34"/>
      <c r="I214" s="38" t="s">
        <v>35</v>
      </c>
      <c r="J214" s="36"/>
      <c r="K214" s="36"/>
      <c r="L214" s="37">
        <f>SUM(L210:L213)</f>
        <v>1913651.71</v>
      </c>
      <c r="M214" s="37"/>
      <c r="N214" s="37">
        <f>SUM(N210:N213)</f>
        <v>144490.16</v>
      </c>
      <c r="O214" s="37"/>
      <c r="P214" s="37">
        <f>SUM(P210:P213)</f>
        <v>2058141.87</v>
      </c>
      <c r="Q214" s="37">
        <f>SUM(Q210:Q213)</f>
        <v>944995.13</v>
      </c>
      <c r="R214" s="37"/>
      <c r="S214" s="37">
        <f>SUM(S210:S213)</f>
        <v>3003137</v>
      </c>
    </row>
    <row r="215" spans="1:21" ht="12.75" customHeight="1" x14ac:dyDescent="0.3">
      <c r="A215" s="152" t="s">
        <v>181</v>
      </c>
      <c r="B215" s="147">
        <v>170803</v>
      </c>
      <c r="C215" s="152" t="s">
        <v>182</v>
      </c>
      <c r="D215" s="147" t="s">
        <v>41</v>
      </c>
      <c r="E215" s="147" t="s">
        <v>104</v>
      </c>
      <c r="F215" s="152" t="s">
        <v>428</v>
      </c>
      <c r="G215" s="152" t="s">
        <v>30</v>
      </c>
      <c r="H215" s="33">
        <v>21159</v>
      </c>
      <c r="I215" s="12">
        <v>2019</v>
      </c>
      <c r="J215" s="12" t="s">
        <v>2</v>
      </c>
      <c r="K215" s="12" t="s">
        <v>183</v>
      </c>
      <c r="L215" s="13">
        <v>226000</v>
      </c>
      <c r="M215" s="12" t="s">
        <v>81</v>
      </c>
      <c r="N215" s="13">
        <v>25866.71</v>
      </c>
      <c r="O215" s="12" t="s">
        <v>19</v>
      </c>
      <c r="P215" s="13">
        <f>SUM(N215,L215)</f>
        <v>251866.71</v>
      </c>
      <c r="S215" s="13">
        <f>SUM(Q215,P215)</f>
        <v>251866.71</v>
      </c>
    </row>
    <row r="216" spans="1:21" ht="12.75" customHeight="1" x14ac:dyDescent="0.3">
      <c r="A216" s="158"/>
      <c r="B216" s="148"/>
      <c r="C216" s="158"/>
      <c r="D216" s="156"/>
      <c r="E216" s="156"/>
      <c r="F216" s="158"/>
      <c r="G216" s="158"/>
      <c r="H216" s="33">
        <v>21159</v>
      </c>
      <c r="I216" s="15">
        <v>2022</v>
      </c>
      <c r="J216" s="15" t="s">
        <v>21</v>
      </c>
      <c r="K216" s="15" t="s">
        <v>488</v>
      </c>
      <c r="L216" s="14">
        <v>904000</v>
      </c>
      <c r="M216" s="15" t="s">
        <v>81</v>
      </c>
      <c r="N216" s="14">
        <v>103466.85</v>
      </c>
      <c r="O216" s="15" t="s">
        <v>19</v>
      </c>
      <c r="P216" s="14">
        <f>SUM(N216,L216)</f>
        <v>1007466.85</v>
      </c>
      <c r="Q216" s="14">
        <v>356934.15</v>
      </c>
      <c r="R216" s="15" t="s">
        <v>19</v>
      </c>
      <c r="S216" s="14">
        <f>SUM(Q216,P216)</f>
        <v>1364401</v>
      </c>
    </row>
    <row r="217" spans="1:21" ht="14.4" customHeight="1" x14ac:dyDescent="0.3">
      <c r="A217" s="153"/>
      <c r="B217" s="149"/>
      <c r="C217" s="153"/>
      <c r="D217" s="155"/>
      <c r="E217" s="155"/>
      <c r="F217" s="153"/>
      <c r="G217" s="153"/>
      <c r="H217" s="34"/>
      <c r="I217" s="38" t="s">
        <v>35</v>
      </c>
      <c r="J217" s="36"/>
      <c r="K217" s="36"/>
      <c r="L217" s="37">
        <f>SUM(L215:L216)</f>
        <v>1130000</v>
      </c>
      <c r="M217" s="71"/>
      <c r="N217" s="37">
        <f t="shared" ref="N217" si="102">SUM(N215:N216)</f>
        <v>129333.56</v>
      </c>
      <c r="O217" s="71"/>
      <c r="P217" s="37">
        <f t="shared" ref="P217:Q217" si="103">SUM(P215:P216)</f>
        <v>1259333.56</v>
      </c>
      <c r="Q217" s="37">
        <f t="shared" si="103"/>
        <v>356934.15</v>
      </c>
      <c r="R217" s="71"/>
      <c r="S217" s="37">
        <f t="shared" ref="S217" si="104">SUM(S215:S216)</f>
        <v>1616267.71</v>
      </c>
    </row>
    <row r="218" spans="1:21" ht="12.75" customHeight="1" x14ac:dyDescent="0.3">
      <c r="A218" s="72"/>
      <c r="B218" s="59"/>
      <c r="C218" s="73"/>
      <c r="D218" s="57"/>
      <c r="E218" s="57"/>
      <c r="F218" s="73"/>
      <c r="G218" s="74"/>
      <c r="H218" s="59"/>
      <c r="I218" s="60"/>
      <c r="J218" s="61"/>
      <c r="K218" s="61"/>
      <c r="L218" s="62"/>
      <c r="M218" s="62"/>
      <c r="N218" s="62"/>
      <c r="O218" s="63"/>
      <c r="P218" s="62"/>
      <c r="Q218" s="62"/>
      <c r="R218" s="63"/>
      <c r="S218" s="62"/>
    </row>
    <row r="219" spans="1:21" ht="14.25" customHeight="1" x14ac:dyDescent="0.3">
      <c r="A219" s="23" t="s">
        <v>17</v>
      </c>
      <c r="B219" s="75" t="s">
        <v>6</v>
      </c>
      <c r="C219" s="25" t="s">
        <v>6</v>
      </c>
      <c r="D219" s="24"/>
      <c r="E219" s="24"/>
      <c r="F219" s="25" t="s">
        <v>6</v>
      </c>
      <c r="G219" s="25" t="s">
        <v>6</v>
      </c>
      <c r="H219" s="24" t="s">
        <v>6</v>
      </c>
      <c r="I219" s="76" t="s">
        <v>6</v>
      </c>
      <c r="J219" s="76" t="s">
        <v>6</v>
      </c>
      <c r="K219" s="76"/>
      <c r="L219" s="77" t="s">
        <v>6</v>
      </c>
      <c r="M219" s="76" t="s">
        <v>6</v>
      </c>
      <c r="N219" s="77" t="s">
        <v>6</v>
      </c>
      <c r="O219" s="76" t="s">
        <v>6</v>
      </c>
      <c r="P219" s="77" t="s">
        <v>6</v>
      </c>
      <c r="Q219" s="77" t="s">
        <v>6</v>
      </c>
      <c r="R219" s="76" t="s">
        <v>6</v>
      </c>
      <c r="S219" s="53" t="s">
        <v>17</v>
      </c>
    </row>
    <row r="220" spans="1:21" ht="12.75" customHeight="1" x14ac:dyDescent="0.3">
      <c r="A220" s="168" t="s">
        <v>31</v>
      </c>
      <c r="B220" s="164" t="s">
        <v>3</v>
      </c>
      <c r="C220" s="168" t="s">
        <v>4</v>
      </c>
      <c r="D220" s="164" t="s">
        <v>36</v>
      </c>
      <c r="E220" s="164" t="s">
        <v>103</v>
      </c>
      <c r="F220" s="168" t="s">
        <v>49</v>
      </c>
      <c r="G220" s="168" t="s">
        <v>5</v>
      </c>
      <c r="H220" s="164" t="s">
        <v>47</v>
      </c>
      <c r="I220" s="164" t="s">
        <v>109</v>
      </c>
      <c r="J220" s="164" t="s">
        <v>1</v>
      </c>
      <c r="K220" s="164" t="s">
        <v>28</v>
      </c>
      <c r="L220" s="164" t="s">
        <v>50</v>
      </c>
      <c r="M220" s="164" t="s">
        <v>6</v>
      </c>
      <c r="N220" s="164" t="s">
        <v>51</v>
      </c>
      <c r="O220" s="164" t="s">
        <v>6</v>
      </c>
      <c r="P220" s="172" t="s">
        <v>7</v>
      </c>
      <c r="Q220" s="164" t="s">
        <v>52</v>
      </c>
      <c r="R220" s="164" t="s">
        <v>6</v>
      </c>
      <c r="S220" s="172" t="s">
        <v>8</v>
      </c>
    </row>
    <row r="221" spans="1:21" ht="12.75" customHeight="1" x14ac:dyDescent="0.3">
      <c r="A221" s="168" t="s">
        <v>6</v>
      </c>
      <c r="B221" s="164"/>
      <c r="C221" s="168" t="s">
        <v>6</v>
      </c>
      <c r="D221" s="165"/>
      <c r="E221" s="165"/>
      <c r="F221" s="168" t="s">
        <v>6</v>
      </c>
      <c r="G221" s="168" t="s">
        <v>6</v>
      </c>
      <c r="H221" s="164" t="s">
        <v>6</v>
      </c>
      <c r="I221" s="164" t="s">
        <v>6</v>
      </c>
      <c r="J221" s="164" t="s">
        <v>6</v>
      </c>
      <c r="K221" s="165"/>
      <c r="L221" s="30" t="s">
        <v>9</v>
      </c>
      <c r="M221" s="31" t="s">
        <v>10</v>
      </c>
      <c r="N221" s="30" t="s">
        <v>9</v>
      </c>
      <c r="O221" s="31" t="s">
        <v>10</v>
      </c>
      <c r="P221" s="172" t="s">
        <v>6</v>
      </c>
      <c r="Q221" s="32" t="s">
        <v>9</v>
      </c>
      <c r="R221" s="31" t="s">
        <v>11</v>
      </c>
      <c r="S221" s="172" t="s">
        <v>6</v>
      </c>
    </row>
    <row r="222" spans="1:21" ht="12.75" customHeight="1" x14ac:dyDescent="0.3">
      <c r="A222" s="150" t="s">
        <v>129</v>
      </c>
      <c r="B222" s="159">
        <v>200706</v>
      </c>
      <c r="C222" s="150" t="s">
        <v>578</v>
      </c>
      <c r="D222" s="159" t="s">
        <v>87</v>
      </c>
      <c r="E222" s="160" t="s">
        <v>110</v>
      </c>
      <c r="F222" s="150" t="s">
        <v>547</v>
      </c>
      <c r="G222" s="150" t="s">
        <v>252</v>
      </c>
      <c r="H222" s="33">
        <v>22347</v>
      </c>
      <c r="I222" s="12">
        <v>2021</v>
      </c>
      <c r="J222" s="12" t="s">
        <v>15</v>
      </c>
      <c r="K222" s="12" t="s">
        <v>166</v>
      </c>
      <c r="L222" s="13">
        <v>0</v>
      </c>
      <c r="M222" s="12" t="s">
        <v>83</v>
      </c>
      <c r="N222" s="13">
        <v>0</v>
      </c>
      <c r="O222" s="12" t="s">
        <v>18</v>
      </c>
      <c r="P222" s="13">
        <f>SUM(N222,L222)</f>
        <v>0</v>
      </c>
      <c r="S222" s="13">
        <f>SUM(Q222,P222)</f>
        <v>0</v>
      </c>
    </row>
    <row r="223" spans="1:21" ht="12.75" customHeight="1" x14ac:dyDescent="0.3">
      <c r="A223" s="150"/>
      <c r="B223" s="159"/>
      <c r="C223" s="150"/>
      <c r="D223" s="159"/>
      <c r="E223" s="159"/>
      <c r="F223" s="150"/>
      <c r="G223" s="150"/>
      <c r="H223" s="33">
        <v>22347</v>
      </c>
      <c r="I223" s="12">
        <v>2021</v>
      </c>
      <c r="J223" s="12" t="s">
        <v>2</v>
      </c>
      <c r="K223" s="12" t="s">
        <v>220</v>
      </c>
      <c r="L223" s="13">
        <v>73579</v>
      </c>
      <c r="M223" s="12" t="s">
        <v>83</v>
      </c>
      <c r="N223" s="13">
        <v>8421.4457817898219</v>
      </c>
      <c r="O223" s="12" t="s">
        <v>18</v>
      </c>
      <c r="P223" s="13">
        <f>SUM(N223,L223)</f>
        <v>82000.445781789822</v>
      </c>
      <c r="S223" s="13">
        <f>SUM(Q223,P223)</f>
        <v>82000.445781789822</v>
      </c>
    </row>
    <row r="224" spans="1:21" ht="12.75" customHeight="1" x14ac:dyDescent="0.3">
      <c r="A224" s="150"/>
      <c r="B224" s="159"/>
      <c r="C224" s="150"/>
      <c r="D224" s="159"/>
      <c r="E224" s="159"/>
      <c r="F224" s="150"/>
      <c r="G224" s="150"/>
      <c r="H224" s="177">
        <v>22347</v>
      </c>
      <c r="I224" s="178">
        <v>2023</v>
      </c>
      <c r="J224" s="178" t="s">
        <v>21</v>
      </c>
      <c r="K224" s="178" t="s">
        <v>29</v>
      </c>
      <c r="L224" s="185">
        <v>937678</v>
      </c>
      <c r="M224" s="178" t="s">
        <v>83</v>
      </c>
      <c r="N224" s="185">
        <v>107321.44</v>
      </c>
      <c r="O224" s="178" t="s">
        <v>18</v>
      </c>
      <c r="P224" s="185">
        <f>SUM(N224,L224)</f>
        <v>1044999.44</v>
      </c>
      <c r="Q224" s="185">
        <v>0</v>
      </c>
      <c r="R224" s="13" t="s">
        <v>18</v>
      </c>
      <c r="S224" s="13">
        <f>SUM(Q224,P224)</f>
        <v>1044999.44</v>
      </c>
      <c r="U224" s="86"/>
    </row>
    <row r="225" spans="1:21" ht="12.75" customHeight="1" x14ac:dyDescent="0.3">
      <c r="A225" s="150"/>
      <c r="B225" s="159"/>
      <c r="C225" s="150"/>
      <c r="D225" s="159"/>
      <c r="E225" s="159"/>
      <c r="F225" s="150"/>
      <c r="G225" s="150"/>
      <c r="H225" s="186">
        <v>22347</v>
      </c>
      <c r="I225" s="184">
        <v>2023</v>
      </c>
      <c r="J225" s="184" t="s">
        <v>21</v>
      </c>
      <c r="K225" s="184" t="s">
        <v>29</v>
      </c>
      <c r="L225" s="187">
        <v>198304</v>
      </c>
      <c r="M225" s="184" t="s">
        <v>352</v>
      </c>
      <c r="N225" s="187">
        <v>22696.78</v>
      </c>
      <c r="O225" s="178" t="s">
        <v>18</v>
      </c>
      <c r="P225" s="185">
        <f>SUM(N225,L225)</f>
        <v>221000.78</v>
      </c>
      <c r="Q225" s="187"/>
      <c r="R225" s="79"/>
      <c r="S225" s="13">
        <f>SUM(Q225,P225)</f>
        <v>221000.78</v>
      </c>
      <c r="U225" s="86"/>
    </row>
    <row r="226" spans="1:21" ht="12.75" customHeight="1" x14ac:dyDescent="0.3">
      <c r="A226" s="150"/>
      <c r="B226" s="159"/>
      <c r="C226" s="150"/>
      <c r="D226" s="159"/>
      <c r="E226" s="159"/>
      <c r="F226" s="150"/>
      <c r="G226" s="150"/>
      <c r="H226" s="186">
        <v>22347</v>
      </c>
      <c r="I226" s="184">
        <v>2023</v>
      </c>
      <c r="J226" s="184" t="s">
        <v>21</v>
      </c>
      <c r="K226" s="184" t="s">
        <v>29</v>
      </c>
      <c r="L226" s="187">
        <v>748348</v>
      </c>
      <c r="M226" s="184" t="s">
        <v>83</v>
      </c>
      <c r="N226" s="187">
        <v>85651.78</v>
      </c>
      <c r="O226" s="184" t="s">
        <v>18</v>
      </c>
      <c r="P226" s="185">
        <f>SUM(N226,L226)</f>
        <v>833999.78</v>
      </c>
      <c r="Q226" s="187"/>
      <c r="R226" s="79"/>
      <c r="S226" s="13">
        <f>SUM(Q226,P226)</f>
        <v>833999.78</v>
      </c>
      <c r="U226" s="86"/>
    </row>
    <row r="227" spans="1:21" x14ac:dyDescent="0.3">
      <c r="A227" s="150"/>
      <c r="B227" s="159"/>
      <c r="C227" s="150"/>
      <c r="D227" s="161"/>
      <c r="E227" s="161"/>
      <c r="F227" s="150"/>
      <c r="G227" s="151"/>
      <c r="H227" s="39"/>
      <c r="I227" s="40" t="s">
        <v>35</v>
      </c>
      <c r="J227" s="41"/>
      <c r="K227" s="41"/>
      <c r="L227" s="42">
        <f>SUM(L222:L226)</f>
        <v>1957909</v>
      </c>
      <c r="M227" s="42"/>
      <c r="N227" s="42">
        <f t="shared" ref="N227:S227" si="105">SUM(N222:N226)</f>
        <v>224091.44578178981</v>
      </c>
      <c r="O227" s="42"/>
      <c r="P227" s="42">
        <f t="shared" si="105"/>
        <v>2182000.4457817897</v>
      </c>
      <c r="Q227" s="42">
        <f t="shared" si="105"/>
        <v>0</v>
      </c>
      <c r="R227" s="42"/>
      <c r="S227" s="42">
        <f t="shared" si="105"/>
        <v>2182000.4457817897</v>
      </c>
      <c r="U227" s="86"/>
    </row>
    <row r="228" spans="1:21" ht="12.75" customHeight="1" x14ac:dyDescent="0.3">
      <c r="A228" s="150" t="s">
        <v>221</v>
      </c>
      <c r="B228" s="159">
        <v>200707</v>
      </c>
      <c r="C228" s="150" t="s">
        <v>297</v>
      </c>
      <c r="D228" s="159" t="s">
        <v>37</v>
      </c>
      <c r="E228" s="159" t="s">
        <v>37</v>
      </c>
      <c r="F228" s="150" t="s">
        <v>429</v>
      </c>
      <c r="G228" s="150" t="s">
        <v>277</v>
      </c>
      <c r="H228" s="33">
        <v>22348</v>
      </c>
      <c r="I228" s="12">
        <v>2022</v>
      </c>
      <c r="J228" s="12" t="s">
        <v>15</v>
      </c>
      <c r="K228" s="12" t="s">
        <v>166</v>
      </c>
      <c r="L228" s="13">
        <v>0</v>
      </c>
      <c r="M228" s="12" t="s">
        <v>83</v>
      </c>
      <c r="N228" s="13">
        <v>0</v>
      </c>
      <c r="O228" s="12" t="s">
        <v>18</v>
      </c>
      <c r="P228" s="13">
        <f t="shared" ref="P228:P235" si="106">SUM(N228,L228)</f>
        <v>0</v>
      </c>
      <c r="S228" s="13">
        <f t="shared" ref="S228:S235" si="107">SUM(Q228,P228)</f>
        <v>0</v>
      </c>
      <c r="U228" s="86"/>
    </row>
    <row r="229" spans="1:21" ht="12.75" customHeight="1" x14ac:dyDescent="0.3">
      <c r="A229" s="150"/>
      <c r="B229" s="159"/>
      <c r="C229" s="150"/>
      <c r="D229" s="159"/>
      <c r="E229" s="159"/>
      <c r="F229" s="150"/>
      <c r="G229" s="150"/>
      <c r="H229" s="33">
        <v>22348</v>
      </c>
      <c r="I229" s="12">
        <v>2022</v>
      </c>
      <c r="J229" s="12" t="s">
        <v>2</v>
      </c>
      <c r="K229" s="12" t="s">
        <v>489</v>
      </c>
      <c r="L229" s="13">
        <v>221633</v>
      </c>
      <c r="M229" s="12" t="s">
        <v>83</v>
      </c>
      <c r="N229" s="13">
        <v>25366.88855455257</v>
      </c>
      <c r="O229" s="12" t="s">
        <v>18</v>
      </c>
      <c r="P229" s="13">
        <f t="shared" si="106"/>
        <v>246999.88855455257</v>
      </c>
      <c r="S229" s="13">
        <f t="shared" si="107"/>
        <v>246999.88855455257</v>
      </c>
    </row>
    <row r="230" spans="1:21" ht="12.75" customHeight="1" x14ac:dyDescent="0.3">
      <c r="A230" s="150"/>
      <c r="B230" s="159"/>
      <c r="C230" s="150"/>
      <c r="D230" s="159"/>
      <c r="E230" s="159"/>
      <c r="F230" s="150"/>
      <c r="G230" s="150"/>
      <c r="H230" s="33">
        <v>22348</v>
      </c>
      <c r="I230" s="12">
        <v>2022</v>
      </c>
      <c r="J230" s="12" t="s">
        <v>2</v>
      </c>
      <c r="K230" s="12" t="s">
        <v>490</v>
      </c>
      <c r="L230" s="13">
        <v>224325</v>
      </c>
      <c r="M230" s="12" t="s">
        <v>296</v>
      </c>
      <c r="N230" s="13">
        <v>25675</v>
      </c>
      <c r="O230" s="12" t="s">
        <v>16</v>
      </c>
      <c r="P230" s="13">
        <f t="shared" si="106"/>
        <v>250000</v>
      </c>
      <c r="S230" s="13">
        <f t="shared" si="107"/>
        <v>250000</v>
      </c>
    </row>
    <row r="231" spans="1:21" ht="12.75" customHeight="1" x14ac:dyDescent="0.3">
      <c r="A231" s="150"/>
      <c r="B231" s="159"/>
      <c r="C231" s="150"/>
      <c r="D231" s="159"/>
      <c r="E231" s="159"/>
      <c r="F231" s="150"/>
      <c r="G231" s="150"/>
      <c r="H231" s="33">
        <v>22348</v>
      </c>
      <c r="I231" s="12">
        <v>2023</v>
      </c>
      <c r="J231" s="12" t="s">
        <v>23</v>
      </c>
      <c r="K231" s="12" t="s">
        <v>29</v>
      </c>
      <c r="L231" s="13">
        <v>179460</v>
      </c>
      <c r="M231" s="12" t="s">
        <v>83</v>
      </c>
      <c r="N231" s="13">
        <v>20540.000000000029</v>
      </c>
      <c r="O231" s="12" t="s">
        <v>18</v>
      </c>
      <c r="P231" s="13">
        <f t="shared" si="106"/>
        <v>200000.00000000003</v>
      </c>
      <c r="R231" s="13"/>
      <c r="S231" s="13">
        <f t="shared" si="107"/>
        <v>200000.00000000003</v>
      </c>
    </row>
    <row r="232" spans="1:21" ht="12.75" customHeight="1" x14ac:dyDescent="0.3">
      <c r="A232" s="150"/>
      <c r="B232" s="159"/>
      <c r="C232" s="150"/>
      <c r="D232" s="159"/>
      <c r="E232" s="159"/>
      <c r="F232" s="150"/>
      <c r="G232" s="150"/>
      <c r="H232" s="33">
        <v>22348</v>
      </c>
      <c r="I232" s="12">
        <v>2023</v>
      </c>
      <c r="J232" s="12" t="s">
        <v>23</v>
      </c>
      <c r="K232" s="12" t="s">
        <v>29</v>
      </c>
      <c r="L232" s="13">
        <v>80757</v>
      </c>
      <c r="M232" s="12" t="s">
        <v>468</v>
      </c>
      <c r="N232" s="13">
        <v>9243</v>
      </c>
      <c r="O232" s="12" t="s">
        <v>16</v>
      </c>
      <c r="P232" s="13">
        <f t="shared" si="106"/>
        <v>90000</v>
      </c>
      <c r="R232" s="13"/>
      <c r="S232" s="13">
        <f t="shared" si="107"/>
        <v>90000</v>
      </c>
      <c r="U232" s="86"/>
    </row>
    <row r="233" spans="1:21" ht="12.75" customHeight="1" x14ac:dyDescent="0.3">
      <c r="A233" s="150"/>
      <c r="B233" s="159"/>
      <c r="C233" s="150"/>
      <c r="D233" s="161"/>
      <c r="E233" s="161"/>
      <c r="F233" s="150"/>
      <c r="G233" s="151"/>
      <c r="H233" s="33">
        <v>22348</v>
      </c>
      <c r="I233" s="12">
        <v>2024</v>
      </c>
      <c r="J233" s="12" t="s">
        <v>21</v>
      </c>
      <c r="K233" s="12" t="s">
        <v>29</v>
      </c>
      <c r="L233" s="13">
        <v>2413736</v>
      </c>
      <c r="M233" s="12" t="s">
        <v>83</v>
      </c>
      <c r="N233" s="13">
        <v>276262.88</v>
      </c>
      <c r="O233" s="12" t="s">
        <v>18</v>
      </c>
      <c r="P233" s="13">
        <f t="shared" si="106"/>
        <v>2689998.88</v>
      </c>
      <c r="S233" s="13">
        <f t="shared" si="107"/>
        <v>2689998.88</v>
      </c>
    </row>
    <row r="234" spans="1:21" ht="12.75" customHeight="1" x14ac:dyDescent="0.3">
      <c r="A234" s="150"/>
      <c r="B234" s="159"/>
      <c r="C234" s="150"/>
      <c r="D234" s="161"/>
      <c r="E234" s="161"/>
      <c r="F234" s="150"/>
      <c r="G234" s="151"/>
      <c r="H234" s="114">
        <v>22348</v>
      </c>
      <c r="I234" s="78">
        <v>2024</v>
      </c>
      <c r="J234" s="78" t="s">
        <v>21</v>
      </c>
      <c r="K234" s="78" t="s">
        <v>29</v>
      </c>
      <c r="L234" s="79">
        <v>245632</v>
      </c>
      <c r="M234" s="78" t="s">
        <v>464</v>
      </c>
      <c r="N234" s="79">
        <v>28113.68</v>
      </c>
      <c r="O234" s="78" t="s">
        <v>16</v>
      </c>
      <c r="P234" s="13">
        <f t="shared" si="106"/>
        <v>273745.68</v>
      </c>
      <c r="S234" s="13">
        <f t="shared" si="107"/>
        <v>273745.68</v>
      </c>
      <c r="U234" s="140"/>
    </row>
    <row r="235" spans="1:21" ht="12.75" customHeight="1" x14ac:dyDescent="0.3">
      <c r="A235" s="150"/>
      <c r="B235" s="159"/>
      <c r="C235" s="150"/>
      <c r="D235" s="161"/>
      <c r="E235" s="161"/>
      <c r="F235" s="150"/>
      <c r="G235" s="151"/>
      <c r="H235" s="114">
        <v>22348</v>
      </c>
      <c r="I235" s="78">
        <v>2024</v>
      </c>
      <c r="J235" s="78" t="s">
        <v>21</v>
      </c>
      <c r="K235" s="78" t="s">
        <v>29</v>
      </c>
      <c r="L235" s="79">
        <v>1037507</v>
      </c>
      <c r="M235" s="78" t="s">
        <v>468</v>
      </c>
      <c r="N235" s="79">
        <v>118747.32</v>
      </c>
      <c r="O235" s="78" t="s">
        <v>16</v>
      </c>
      <c r="P235" s="13">
        <f t="shared" si="106"/>
        <v>1156254.32</v>
      </c>
      <c r="S235" s="13">
        <f t="shared" si="107"/>
        <v>1156254.32</v>
      </c>
      <c r="U235" s="86"/>
    </row>
    <row r="236" spans="1:21" x14ac:dyDescent="0.3">
      <c r="A236" s="150"/>
      <c r="B236" s="159"/>
      <c r="C236" s="150"/>
      <c r="D236" s="161"/>
      <c r="E236" s="161"/>
      <c r="F236" s="150"/>
      <c r="G236" s="151"/>
      <c r="H236" s="39"/>
      <c r="I236" s="40" t="s">
        <v>35</v>
      </c>
      <c r="J236" s="41"/>
      <c r="K236" s="41"/>
      <c r="L236" s="42">
        <f>SUM(L228:L235)</f>
        <v>4403050</v>
      </c>
      <c r="M236" s="42"/>
      <c r="N236" s="42">
        <f t="shared" ref="N236:S236" si="108">SUM(N228:N235)</f>
        <v>503948.76855455257</v>
      </c>
      <c r="O236" s="42"/>
      <c r="P236" s="42">
        <f t="shared" si="108"/>
        <v>4906998.7685545525</v>
      </c>
      <c r="Q236" s="42">
        <f t="shared" si="108"/>
        <v>0</v>
      </c>
      <c r="R236" s="42"/>
      <c r="S236" s="42">
        <f t="shared" si="108"/>
        <v>4906998.7685545525</v>
      </c>
      <c r="U236" s="86"/>
    </row>
    <row r="237" spans="1:21" ht="12.75" customHeight="1" x14ac:dyDescent="0.3">
      <c r="A237" s="150" t="s">
        <v>40</v>
      </c>
      <c r="B237" s="159">
        <v>170801</v>
      </c>
      <c r="C237" s="150" t="s">
        <v>155</v>
      </c>
      <c r="D237" s="159" t="s">
        <v>41</v>
      </c>
      <c r="E237" s="159" t="s">
        <v>105</v>
      </c>
      <c r="F237" s="150" t="s">
        <v>425</v>
      </c>
      <c r="G237" s="150" t="s">
        <v>102</v>
      </c>
      <c r="H237" s="33">
        <v>21168</v>
      </c>
      <c r="I237" s="12">
        <v>2019</v>
      </c>
      <c r="J237" s="12" t="s">
        <v>15</v>
      </c>
      <c r="K237" s="12" t="s">
        <v>64</v>
      </c>
      <c r="L237" s="13">
        <v>2166.98</v>
      </c>
      <c r="M237" s="12" t="s">
        <v>83</v>
      </c>
      <c r="N237" s="13">
        <v>248.02</v>
      </c>
      <c r="O237" s="12" t="s">
        <v>18</v>
      </c>
      <c r="P237" s="13">
        <f>SUM(N237,L237)</f>
        <v>2415</v>
      </c>
      <c r="S237" s="13">
        <f>SUM(Q237,P237)</f>
        <v>2415</v>
      </c>
    </row>
    <row r="238" spans="1:21" ht="12.75" customHeight="1" x14ac:dyDescent="0.3">
      <c r="A238" s="150"/>
      <c r="B238" s="159"/>
      <c r="C238" s="150"/>
      <c r="D238" s="159"/>
      <c r="E238" s="159"/>
      <c r="F238" s="150"/>
      <c r="G238" s="150"/>
      <c r="H238" s="33">
        <v>21168</v>
      </c>
      <c r="I238" s="12">
        <v>2019</v>
      </c>
      <c r="J238" s="12" t="s">
        <v>2</v>
      </c>
      <c r="K238" s="12" t="s">
        <v>64</v>
      </c>
      <c r="L238" s="13">
        <v>143305.42000000001</v>
      </c>
      <c r="M238" s="12" t="s">
        <v>83</v>
      </c>
      <c r="N238" s="13">
        <v>16401.95</v>
      </c>
      <c r="O238" s="12" t="s">
        <v>18</v>
      </c>
      <c r="P238" s="13">
        <f>SUM(N238,L238)</f>
        <v>159707.37000000002</v>
      </c>
      <c r="Q238" s="13">
        <v>7000</v>
      </c>
      <c r="R238" s="12" t="s">
        <v>18</v>
      </c>
      <c r="S238" s="13">
        <f>SUM(Q238,P238)</f>
        <v>166707.37000000002</v>
      </c>
    </row>
    <row r="239" spans="1:21" ht="12.75" customHeight="1" x14ac:dyDescent="0.3">
      <c r="A239" s="150"/>
      <c r="B239" s="159"/>
      <c r="C239" s="150"/>
      <c r="D239" s="159"/>
      <c r="E239" s="159"/>
      <c r="F239" s="150"/>
      <c r="G239" s="150"/>
      <c r="H239" s="33">
        <v>21168</v>
      </c>
      <c r="I239" s="12">
        <v>2021</v>
      </c>
      <c r="J239" s="12" t="s">
        <v>23</v>
      </c>
      <c r="K239" s="12" t="s">
        <v>553</v>
      </c>
      <c r="L239" s="13">
        <v>29090.33</v>
      </c>
      <c r="M239" s="12" t="s">
        <v>81</v>
      </c>
      <c r="N239" s="13">
        <v>3329.52</v>
      </c>
      <c r="O239" s="12" t="s">
        <v>18</v>
      </c>
      <c r="P239" s="13">
        <f>SUM(N239,L239)</f>
        <v>32419.850000000002</v>
      </c>
      <c r="R239" s="13"/>
      <c r="S239" s="13">
        <f>SUM(Q239,P239)</f>
        <v>32419.850000000002</v>
      </c>
    </row>
    <row r="240" spans="1:21" ht="12.75" customHeight="1" x14ac:dyDescent="0.3">
      <c r="A240" s="150"/>
      <c r="B240" s="159"/>
      <c r="C240" s="150"/>
      <c r="D240" s="161"/>
      <c r="E240" s="161"/>
      <c r="F240" s="150"/>
      <c r="G240" s="151"/>
      <c r="H240" s="33">
        <v>21168</v>
      </c>
      <c r="I240" s="12">
        <v>2022</v>
      </c>
      <c r="J240" s="12" t="s">
        <v>21</v>
      </c>
      <c r="K240" s="12" t="s">
        <v>491</v>
      </c>
      <c r="L240" s="13">
        <v>536889.57999999996</v>
      </c>
      <c r="M240" s="12" t="s">
        <v>81</v>
      </c>
      <c r="N240" s="13">
        <v>61449.42</v>
      </c>
      <c r="O240" s="12" t="s">
        <v>18</v>
      </c>
      <c r="P240" s="13">
        <f>SUM(N240,L240)</f>
        <v>598339</v>
      </c>
      <c r="Q240" s="13">
        <v>398381.4</v>
      </c>
      <c r="R240" s="12" t="s">
        <v>18</v>
      </c>
      <c r="S240" s="13">
        <f>SUM(Q240,P240)</f>
        <v>996720.4</v>
      </c>
    </row>
    <row r="241" spans="1:21" ht="12.75" customHeight="1" x14ac:dyDescent="0.3">
      <c r="A241" s="150"/>
      <c r="B241" s="159"/>
      <c r="C241" s="150"/>
      <c r="D241" s="161"/>
      <c r="E241" s="161"/>
      <c r="F241" s="150"/>
      <c r="G241" s="151"/>
      <c r="H241" s="114">
        <v>21168</v>
      </c>
      <c r="I241" s="78">
        <v>2022</v>
      </c>
      <c r="J241" s="78" t="s">
        <v>21</v>
      </c>
      <c r="K241" s="78" t="s">
        <v>553</v>
      </c>
      <c r="L241" s="79">
        <v>9493.57</v>
      </c>
      <c r="M241" s="78" t="s">
        <v>81</v>
      </c>
      <c r="N241" s="79">
        <v>1086.58</v>
      </c>
      <c r="O241" s="78" t="s">
        <v>18</v>
      </c>
      <c r="P241" s="13">
        <f>SUM(N241,L241)</f>
        <v>10580.15</v>
      </c>
      <c r="S241" s="13">
        <f>SUM(Q241,P241)</f>
        <v>10580.15</v>
      </c>
    </row>
    <row r="242" spans="1:21" x14ac:dyDescent="0.3">
      <c r="A242" s="150"/>
      <c r="B242" s="159"/>
      <c r="C242" s="150"/>
      <c r="D242" s="161"/>
      <c r="E242" s="161"/>
      <c r="F242" s="150"/>
      <c r="G242" s="151"/>
      <c r="H242" s="39"/>
      <c r="I242" s="40" t="s">
        <v>35</v>
      </c>
      <c r="J242" s="41"/>
      <c r="K242" s="41"/>
      <c r="L242" s="42">
        <f>SUM(L237:L241)</f>
        <v>720945.88</v>
      </c>
      <c r="M242" s="42"/>
      <c r="N242" s="42">
        <f t="shared" ref="N242:S242" si="109">SUM(N237:N241)</f>
        <v>82515.490000000005</v>
      </c>
      <c r="O242" s="42"/>
      <c r="P242" s="42">
        <f t="shared" si="109"/>
        <v>803461.37</v>
      </c>
      <c r="Q242" s="42">
        <f t="shared" si="109"/>
        <v>405381.4</v>
      </c>
      <c r="R242" s="42"/>
      <c r="S242" s="42">
        <f t="shared" si="109"/>
        <v>1208842.77</v>
      </c>
      <c r="U242" s="86"/>
    </row>
    <row r="243" spans="1:21" ht="12.75" customHeight="1" x14ac:dyDescent="0.3">
      <c r="A243" s="150" t="s">
        <v>66</v>
      </c>
      <c r="B243" s="159">
        <v>180902</v>
      </c>
      <c r="C243" s="150" t="s">
        <v>279</v>
      </c>
      <c r="D243" s="159" t="s">
        <v>41</v>
      </c>
      <c r="E243" s="159" t="s">
        <v>105</v>
      </c>
      <c r="F243" s="150" t="s">
        <v>429</v>
      </c>
      <c r="G243" s="150" t="s">
        <v>258</v>
      </c>
      <c r="H243" s="33">
        <v>21385</v>
      </c>
      <c r="I243" s="12">
        <v>2019</v>
      </c>
      <c r="J243" s="12" t="s">
        <v>15</v>
      </c>
      <c r="K243" s="12" t="s">
        <v>75</v>
      </c>
      <c r="L243" s="13">
        <v>74835</v>
      </c>
      <c r="M243" s="12" t="s">
        <v>83</v>
      </c>
      <c r="N243" s="13">
        <v>8565.2000000000007</v>
      </c>
      <c r="O243" s="12" t="s">
        <v>18</v>
      </c>
      <c r="P243" s="13">
        <f>SUM(N243,L243)</f>
        <v>83400.2</v>
      </c>
      <c r="S243" s="13">
        <f>SUM(Q243,P243)</f>
        <v>83400.2</v>
      </c>
    </row>
    <row r="244" spans="1:21" ht="12.75" customHeight="1" x14ac:dyDescent="0.3">
      <c r="A244" s="150"/>
      <c r="B244" s="159"/>
      <c r="C244" s="150"/>
      <c r="D244" s="159"/>
      <c r="E244" s="159"/>
      <c r="F244" s="150"/>
      <c r="G244" s="150"/>
      <c r="H244" s="33">
        <v>21385</v>
      </c>
      <c r="I244" s="12">
        <v>2019</v>
      </c>
      <c r="J244" s="12" t="s">
        <v>2</v>
      </c>
      <c r="K244" s="12" t="s">
        <v>75</v>
      </c>
      <c r="L244" s="13">
        <v>249449.4</v>
      </c>
      <c r="M244" s="12" t="s">
        <v>83</v>
      </c>
      <c r="N244" s="13">
        <v>28550.6</v>
      </c>
      <c r="O244" s="12" t="s">
        <v>18</v>
      </c>
      <c r="P244" s="13">
        <f>SUM(N244,L244)</f>
        <v>278000</v>
      </c>
      <c r="S244" s="13">
        <f>SUM(Q244,P244)</f>
        <v>278000</v>
      </c>
    </row>
    <row r="245" spans="1:21" ht="12.75" customHeight="1" x14ac:dyDescent="0.3">
      <c r="A245" s="150"/>
      <c r="B245" s="159"/>
      <c r="C245" s="150"/>
      <c r="D245" s="159"/>
      <c r="E245" s="159"/>
      <c r="F245" s="150"/>
      <c r="G245" s="150"/>
      <c r="H245" s="33">
        <v>21385</v>
      </c>
      <c r="I245" s="12">
        <v>2023</v>
      </c>
      <c r="J245" s="12" t="s">
        <v>23</v>
      </c>
      <c r="K245" s="12" t="s">
        <v>29</v>
      </c>
      <c r="L245" s="13">
        <v>192700</v>
      </c>
      <c r="M245" s="12" t="s">
        <v>83</v>
      </c>
      <c r="N245" s="13">
        <v>22055.38</v>
      </c>
      <c r="O245" s="12" t="s">
        <v>18</v>
      </c>
      <c r="P245" s="13">
        <f>SUM(N245,L245)</f>
        <v>214755.38</v>
      </c>
      <c r="S245" s="13">
        <f>SUM(Q245,P245)</f>
        <v>214755.38</v>
      </c>
    </row>
    <row r="246" spans="1:21" ht="12.75" customHeight="1" x14ac:dyDescent="0.3">
      <c r="A246" s="150"/>
      <c r="B246" s="159"/>
      <c r="C246" s="150"/>
      <c r="D246" s="159"/>
      <c r="E246" s="159"/>
      <c r="F246" s="150"/>
      <c r="G246" s="150"/>
      <c r="H246" s="33">
        <v>21385</v>
      </c>
      <c r="I246" s="12">
        <v>2024</v>
      </c>
      <c r="J246" s="12" t="s">
        <v>21</v>
      </c>
      <c r="K246" s="12" t="s">
        <v>29</v>
      </c>
      <c r="L246" s="13">
        <v>1076150.8500000001</v>
      </c>
      <c r="M246" s="12" t="s">
        <v>81</v>
      </c>
      <c r="N246" s="13">
        <v>123170.28</v>
      </c>
      <c r="O246" s="12" t="s">
        <v>18</v>
      </c>
      <c r="P246" s="13">
        <f>SUM(N246,L246)</f>
        <v>1199321.1300000001</v>
      </c>
      <c r="R246" s="13"/>
      <c r="S246" s="13">
        <f>SUM(Q246,P246)</f>
        <v>1199321.1300000001</v>
      </c>
    </row>
    <row r="247" spans="1:21" ht="12.75" customHeight="1" x14ac:dyDescent="0.3">
      <c r="A247" s="150"/>
      <c r="B247" s="159"/>
      <c r="C247" s="150"/>
      <c r="D247" s="161"/>
      <c r="E247" s="161"/>
      <c r="F247" s="150"/>
      <c r="G247" s="151"/>
      <c r="H247" s="33">
        <v>21385</v>
      </c>
      <c r="I247" s="12">
        <v>2024</v>
      </c>
      <c r="J247" s="12" t="s">
        <v>21</v>
      </c>
      <c r="K247" s="12" t="s">
        <v>29</v>
      </c>
      <c r="L247" s="13">
        <v>66261</v>
      </c>
      <c r="M247" s="12" t="s">
        <v>83</v>
      </c>
      <c r="N247" s="13">
        <v>7583.87</v>
      </c>
      <c r="O247" s="12" t="s">
        <v>18</v>
      </c>
      <c r="P247" s="13">
        <f>SUM(N247,L247)</f>
        <v>73844.87</v>
      </c>
      <c r="S247" s="13">
        <f>SUM(Q247,P247)</f>
        <v>73844.87</v>
      </c>
    </row>
    <row r="248" spans="1:21" x14ac:dyDescent="0.3">
      <c r="A248" s="150"/>
      <c r="B248" s="159"/>
      <c r="C248" s="150"/>
      <c r="D248" s="161"/>
      <c r="E248" s="161"/>
      <c r="F248" s="150"/>
      <c r="G248" s="151"/>
      <c r="H248" s="39"/>
      <c r="I248" s="40" t="s">
        <v>35</v>
      </c>
      <c r="J248" s="41"/>
      <c r="K248" s="41"/>
      <c r="L248" s="42">
        <f>SUM(L243:L247)</f>
        <v>1659396.25</v>
      </c>
      <c r="M248" s="43"/>
      <c r="N248" s="42">
        <f>SUM(N243:N247)</f>
        <v>189925.33000000002</v>
      </c>
      <c r="O248" s="43"/>
      <c r="P248" s="42">
        <f>SUM(P243:P247)</f>
        <v>1849321.58</v>
      </c>
      <c r="Q248" s="42">
        <f>SUM(Q243:Q247)</f>
        <v>0</v>
      </c>
      <c r="R248" s="43"/>
      <c r="S248" s="42">
        <f>SUM(S243:S247)</f>
        <v>1849321.58</v>
      </c>
    </row>
    <row r="249" spans="1:21" ht="12.75" customHeight="1" x14ac:dyDescent="0.3">
      <c r="A249" s="150" t="s">
        <v>283</v>
      </c>
      <c r="B249" s="159">
        <v>220203</v>
      </c>
      <c r="C249" s="150" t="s">
        <v>592</v>
      </c>
      <c r="D249" s="159" t="s">
        <v>39</v>
      </c>
      <c r="E249" s="160" t="s">
        <v>110</v>
      </c>
      <c r="F249" s="150" t="s">
        <v>430</v>
      </c>
      <c r="G249" s="150" t="s">
        <v>102</v>
      </c>
      <c r="H249" s="33">
        <v>22550</v>
      </c>
      <c r="I249" s="12">
        <v>2022</v>
      </c>
      <c r="J249" s="12" t="s">
        <v>13</v>
      </c>
      <c r="K249" s="12" t="s">
        <v>366</v>
      </c>
      <c r="L249" s="13">
        <v>113255.15</v>
      </c>
      <c r="M249" s="12" t="s">
        <v>284</v>
      </c>
      <c r="N249" s="13">
        <v>28313.79</v>
      </c>
      <c r="O249" s="12" t="s">
        <v>285</v>
      </c>
      <c r="P249" s="13">
        <f>L249+N249</f>
        <v>141568.94</v>
      </c>
      <c r="Q249" s="13">
        <v>37279.93</v>
      </c>
      <c r="S249" s="13">
        <f>SUM(P249:Q249)</f>
        <v>178848.87</v>
      </c>
    </row>
    <row r="250" spans="1:21" ht="57" customHeight="1" x14ac:dyDescent="0.3">
      <c r="A250" s="150"/>
      <c r="B250" s="159"/>
      <c r="C250" s="150"/>
      <c r="D250" s="161"/>
      <c r="E250" s="161"/>
      <c r="F250" s="150"/>
      <c r="G250" s="151"/>
      <c r="H250" s="39"/>
      <c r="I250" s="40" t="s">
        <v>35</v>
      </c>
      <c r="J250" s="41"/>
      <c r="K250" s="41"/>
      <c r="L250" s="42">
        <f>SUM(L249:L249)</f>
        <v>113255.15</v>
      </c>
      <c r="M250" s="42"/>
      <c r="N250" s="42">
        <f>SUM(N249:N249)</f>
        <v>28313.79</v>
      </c>
      <c r="O250" s="43"/>
      <c r="P250" s="42">
        <f>SUM(P249:P249)</f>
        <v>141568.94</v>
      </c>
      <c r="Q250" s="42">
        <f>SUM(Q249:Q249)</f>
        <v>37279.93</v>
      </c>
      <c r="R250" s="43"/>
      <c r="S250" s="42">
        <f>SUM(S249:S249)</f>
        <v>178848.87</v>
      </c>
    </row>
    <row r="251" spans="1:21" s="86" customFormat="1" ht="12" customHeight="1" x14ac:dyDescent="0.3">
      <c r="A251" s="80"/>
      <c r="B251" s="81"/>
      <c r="C251" s="82"/>
      <c r="D251" s="81"/>
      <c r="E251" s="81"/>
      <c r="F251" s="82"/>
      <c r="G251" s="83"/>
      <c r="H251" s="81"/>
      <c r="I251" s="84"/>
      <c r="J251" s="85"/>
      <c r="K251" s="85"/>
      <c r="L251" s="62"/>
      <c r="M251" s="62"/>
      <c r="N251" s="62"/>
      <c r="O251" s="62"/>
      <c r="P251" s="62"/>
      <c r="Q251" s="62"/>
      <c r="R251" s="62"/>
      <c r="S251" s="62"/>
    </row>
    <row r="252" spans="1:21" ht="12.75" customHeight="1" x14ac:dyDescent="0.3">
      <c r="A252" s="23" t="s">
        <v>55</v>
      </c>
      <c r="B252" s="64"/>
      <c r="C252" s="87" t="s">
        <v>6</v>
      </c>
      <c r="D252" s="64"/>
      <c r="E252" s="64"/>
      <c r="F252" s="87" t="s">
        <v>6</v>
      </c>
      <c r="G252" s="87"/>
      <c r="H252" s="64" t="s">
        <v>6</v>
      </c>
      <c r="I252" s="66" t="s">
        <v>6</v>
      </c>
      <c r="J252" s="67" t="s">
        <v>6</v>
      </c>
      <c r="K252" s="67"/>
      <c r="L252" s="69"/>
      <c r="M252" s="67"/>
      <c r="N252" s="69"/>
      <c r="O252" s="67" t="s">
        <v>6</v>
      </c>
      <c r="P252" s="69" t="s">
        <v>6</v>
      </c>
      <c r="Q252" s="69" t="s">
        <v>6</v>
      </c>
      <c r="R252" s="67" t="s">
        <v>6</v>
      </c>
      <c r="S252" s="53" t="s">
        <v>12</v>
      </c>
    </row>
    <row r="253" spans="1:21" ht="12.75" customHeight="1" x14ac:dyDescent="0.3">
      <c r="A253" s="168" t="s">
        <v>31</v>
      </c>
      <c r="B253" s="164" t="s">
        <v>3</v>
      </c>
      <c r="C253" s="168" t="s">
        <v>4</v>
      </c>
      <c r="D253" s="164" t="s">
        <v>36</v>
      </c>
      <c r="E253" s="164" t="s">
        <v>103</v>
      </c>
      <c r="F253" s="168" t="s">
        <v>49</v>
      </c>
      <c r="G253" s="168" t="s">
        <v>5</v>
      </c>
      <c r="H253" s="164" t="s">
        <v>47</v>
      </c>
      <c r="I253" s="164" t="s">
        <v>109</v>
      </c>
      <c r="J253" s="164" t="s">
        <v>1</v>
      </c>
      <c r="K253" s="164" t="s">
        <v>28</v>
      </c>
      <c r="L253" s="164" t="s">
        <v>50</v>
      </c>
      <c r="M253" s="164" t="s">
        <v>6</v>
      </c>
      <c r="N253" s="164" t="s">
        <v>51</v>
      </c>
      <c r="O253" s="164" t="s">
        <v>6</v>
      </c>
      <c r="P253" s="172" t="s">
        <v>7</v>
      </c>
      <c r="Q253" s="164" t="s">
        <v>52</v>
      </c>
      <c r="R253" s="164" t="s">
        <v>6</v>
      </c>
      <c r="S253" s="172" t="s">
        <v>8</v>
      </c>
    </row>
    <row r="254" spans="1:21" ht="12.75" customHeight="1" x14ac:dyDescent="0.3">
      <c r="A254" s="168" t="s">
        <v>6</v>
      </c>
      <c r="B254" s="164"/>
      <c r="C254" s="168" t="s">
        <v>6</v>
      </c>
      <c r="D254" s="165"/>
      <c r="E254" s="165"/>
      <c r="F254" s="168" t="s">
        <v>6</v>
      </c>
      <c r="G254" s="168" t="s">
        <v>6</v>
      </c>
      <c r="H254" s="164" t="s">
        <v>6</v>
      </c>
      <c r="I254" s="164" t="s">
        <v>6</v>
      </c>
      <c r="J254" s="164" t="s">
        <v>6</v>
      </c>
      <c r="K254" s="165"/>
      <c r="L254" s="30" t="s">
        <v>9</v>
      </c>
      <c r="M254" s="31" t="s">
        <v>10</v>
      </c>
      <c r="N254" s="30" t="s">
        <v>9</v>
      </c>
      <c r="O254" s="31" t="s">
        <v>10</v>
      </c>
      <c r="P254" s="172" t="s">
        <v>6</v>
      </c>
      <c r="Q254" s="32" t="s">
        <v>9</v>
      </c>
      <c r="R254" s="31" t="s">
        <v>11</v>
      </c>
      <c r="S254" s="172" t="s">
        <v>6</v>
      </c>
    </row>
    <row r="255" spans="1:21" x14ac:dyDescent="0.3">
      <c r="A255" s="150" t="s">
        <v>465</v>
      </c>
      <c r="B255" s="159">
        <v>221004</v>
      </c>
      <c r="C255" s="150" t="s">
        <v>471</v>
      </c>
      <c r="D255" s="159" t="s">
        <v>15</v>
      </c>
      <c r="E255" s="159" t="s">
        <v>37</v>
      </c>
      <c r="F255" s="150" t="s">
        <v>472</v>
      </c>
      <c r="G255" s="150" t="s">
        <v>473</v>
      </c>
      <c r="H255" s="114">
        <v>23060</v>
      </c>
      <c r="I255" s="78">
        <v>2023</v>
      </c>
      <c r="J255" s="78" t="s">
        <v>15</v>
      </c>
      <c r="K255" s="78" t="s">
        <v>29</v>
      </c>
      <c r="L255" s="79">
        <v>1100000</v>
      </c>
      <c r="M255" s="125" t="s">
        <v>464</v>
      </c>
      <c r="N255" s="79">
        <v>125899.92</v>
      </c>
      <c r="O255" s="12" t="s">
        <v>12</v>
      </c>
      <c r="P255" s="13">
        <f>SUM(N255,L255)</f>
        <v>1225899.92</v>
      </c>
      <c r="S255" s="13">
        <f>SUM(Q255,P255)</f>
        <v>1225899.92</v>
      </c>
      <c r="U255" s="86"/>
    </row>
    <row r="256" spans="1:21" ht="83.4" customHeight="1" x14ac:dyDescent="0.3">
      <c r="A256" s="150"/>
      <c r="B256" s="159"/>
      <c r="C256" s="150"/>
      <c r="D256" s="161"/>
      <c r="E256" s="161"/>
      <c r="F256" s="150"/>
      <c r="G256" s="151"/>
      <c r="H256" s="34"/>
      <c r="I256" s="38" t="s">
        <v>35</v>
      </c>
      <c r="J256" s="36"/>
      <c r="K256" s="36"/>
      <c r="L256" s="37">
        <f>SUM(L255:L255)</f>
        <v>1100000</v>
      </c>
      <c r="M256" s="37"/>
      <c r="N256" s="37">
        <f>SUM(N255:N255)</f>
        <v>125899.92</v>
      </c>
      <c r="O256" s="37"/>
      <c r="P256" s="37">
        <f>SUM(P255:P255)</f>
        <v>1225899.92</v>
      </c>
      <c r="Q256" s="37">
        <f>SUM(Q255:Q255)</f>
        <v>0</v>
      </c>
      <c r="R256" s="37"/>
      <c r="S256" s="37">
        <f>SUM(S255:S255)</f>
        <v>1225899.92</v>
      </c>
      <c r="U256" s="86"/>
    </row>
    <row r="257" spans="1:21" ht="12.75" customHeight="1" x14ac:dyDescent="0.3">
      <c r="A257" s="150" t="s">
        <v>552</v>
      </c>
      <c r="B257" s="159">
        <v>230101</v>
      </c>
      <c r="C257" s="150" t="s">
        <v>593</v>
      </c>
      <c r="D257" s="159" t="s">
        <v>46</v>
      </c>
      <c r="E257" s="159" t="s">
        <v>98</v>
      </c>
      <c r="F257" s="150" t="s">
        <v>431</v>
      </c>
      <c r="G257" s="150" t="s">
        <v>188</v>
      </c>
      <c r="H257" s="114">
        <v>23415</v>
      </c>
      <c r="I257" s="78">
        <v>2023</v>
      </c>
      <c r="J257" s="78" t="s">
        <v>21</v>
      </c>
      <c r="K257" s="78" t="s">
        <v>29</v>
      </c>
      <c r="L257" s="79">
        <v>800000</v>
      </c>
      <c r="M257" s="78" t="s">
        <v>320</v>
      </c>
      <c r="N257" s="79">
        <v>200000</v>
      </c>
      <c r="O257" s="12" t="s">
        <v>12</v>
      </c>
      <c r="P257" s="13">
        <f>SUM(N257,L257)</f>
        <v>1000000</v>
      </c>
      <c r="S257" s="13">
        <f>SUM(Q257,P257)</f>
        <v>1000000</v>
      </c>
    </row>
    <row r="258" spans="1:21" ht="46.2" customHeight="1" x14ac:dyDescent="0.3">
      <c r="A258" s="150"/>
      <c r="B258" s="159"/>
      <c r="C258" s="150"/>
      <c r="D258" s="161"/>
      <c r="E258" s="161"/>
      <c r="F258" s="150"/>
      <c r="G258" s="151"/>
      <c r="H258" s="34"/>
      <c r="I258" s="38" t="s">
        <v>35</v>
      </c>
      <c r="J258" s="36"/>
      <c r="K258" s="36"/>
      <c r="L258" s="37">
        <f>SUM(L257:L257)</f>
        <v>800000</v>
      </c>
      <c r="M258" s="37"/>
      <c r="N258" s="37">
        <f>SUM(N257:N257)</f>
        <v>200000</v>
      </c>
      <c r="O258" s="37"/>
      <c r="P258" s="37">
        <f>SUM(P257:P257)</f>
        <v>1000000</v>
      </c>
      <c r="Q258" s="37">
        <f>SUM(Q257:Q257)</f>
        <v>0</v>
      </c>
      <c r="R258" s="37"/>
      <c r="S258" s="37">
        <f>SUM(S257:S257)</f>
        <v>1000000</v>
      </c>
    </row>
    <row r="259" spans="1:21" ht="12.75" customHeight="1" x14ac:dyDescent="0.3">
      <c r="A259" s="150" t="s">
        <v>318</v>
      </c>
      <c r="B259" s="159">
        <v>220701</v>
      </c>
      <c r="C259" s="150" t="s">
        <v>319</v>
      </c>
      <c r="D259" s="159" t="s">
        <v>46</v>
      </c>
      <c r="E259" s="159" t="s">
        <v>98</v>
      </c>
      <c r="F259" s="150" t="s">
        <v>432</v>
      </c>
      <c r="G259" s="150" t="s">
        <v>122</v>
      </c>
      <c r="H259" s="114">
        <v>22648</v>
      </c>
      <c r="I259" s="78">
        <v>2022</v>
      </c>
      <c r="J259" s="78" t="s">
        <v>13</v>
      </c>
      <c r="K259" s="78" t="s">
        <v>495</v>
      </c>
      <c r="L259" s="79">
        <v>4891678</v>
      </c>
      <c r="M259" s="78" t="s">
        <v>321</v>
      </c>
      <c r="N259" s="79">
        <v>1222920</v>
      </c>
      <c r="O259" s="12" t="s">
        <v>12</v>
      </c>
      <c r="P259" s="13">
        <f>SUM(N259,L259)</f>
        <v>6114598</v>
      </c>
      <c r="S259" s="13">
        <f>SUM(Q259,P259)</f>
        <v>6114598</v>
      </c>
    </row>
    <row r="260" spans="1:21" ht="12.75" customHeight="1" x14ac:dyDescent="0.3">
      <c r="A260" s="150"/>
      <c r="B260" s="159"/>
      <c r="C260" s="150"/>
      <c r="D260" s="159"/>
      <c r="E260" s="159"/>
      <c r="F260" s="150"/>
      <c r="G260" s="150"/>
      <c r="H260" s="114">
        <v>22648</v>
      </c>
      <c r="I260" s="78">
        <v>2022</v>
      </c>
      <c r="J260" s="78" t="s">
        <v>13</v>
      </c>
      <c r="K260" s="78" t="s">
        <v>496</v>
      </c>
      <c r="L260" s="79">
        <v>950000</v>
      </c>
      <c r="M260" s="78" t="s">
        <v>320</v>
      </c>
      <c r="N260" s="79">
        <v>0</v>
      </c>
      <c r="O260" s="78" t="s">
        <v>322</v>
      </c>
      <c r="P260" s="13">
        <f>SUM(N260,L260)</f>
        <v>950000</v>
      </c>
      <c r="Q260" s="79">
        <v>237500</v>
      </c>
      <c r="R260" s="78" t="s">
        <v>12</v>
      </c>
      <c r="S260" s="13">
        <f>SUM(Q260,P260)</f>
        <v>1187500</v>
      </c>
    </row>
    <row r="261" spans="1:21" ht="15" customHeight="1" x14ac:dyDescent="0.3">
      <c r="A261" s="150"/>
      <c r="B261" s="159"/>
      <c r="C261" s="150"/>
      <c r="D261" s="161"/>
      <c r="E261" s="161"/>
      <c r="F261" s="150"/>
      <c r="G261" s="151"/>
      <c r="H261" s="34"/>
      <c r="I261" s="38" t="s">
        <v>35</v>
      </c>
      <c r="J261" s="36"/>
      <c r="K261" s="36"/>
      <c r="L261" s="37">
        <f>SUM(L259:L260)</f>
        <v>5841678</v>
      </c>
      <c r="M261" s="37"/>
      <c r="N261" s="37">
        <f>SUM(N259:N260)</f>
        <v>1222920</v>
      </c>
      <c r="O261" s="37"/>
      <c r="P261" s="37">
        <f>SUM(P259:P260)</f>
        <v>7064598</v>
      </c>
      <c r="Q261" s="37">
        <f>SUM(Q259:Q260)</f>
        <v>237500</v>
      </c>
      <c r="R261" s="37"/>
      <c r="S261" s="37">
        <f>SUM(S259:S260)</f>
        <v>7302098</v>
      </c>
    </row>
    <row r="262" spans="1:21" x14ac:dyDescent="0.3">
      <c r="A262" s="157" t="s">
        <v>326</v>
      </c>
      <c r="B262" s="148">
        <v>220301</v>
      </c>
      <c r="C262" s="157" t="s">
        <v>314</v>
      </c>
      <c r="D262" s="147" t="s">
        <v>46</v>
      </c>
      <c r="E262" s="147" t="s">
        <v>98</v>
      </c>
      <c r="F262" s="157" t="s">
        <v>433</v>
      </c>
      <c r="G262" s="157" t="s">
        <v>274</v>
      </c>
      <c r="H262" s="126">
        <v>22593</v>
      </c>
      <c r="I262" s="127">
        <v>2023</v>
      </c>
      <c r="J262" s="115" t="s">
        <v>2</v>
      </c>
      <c r="K262" s="115" t="s">
        <v>29</v>
      </c>
      <c r="L262" s="116">
        <v>140000</v>
      </c>
      <c r="M262" s="124">
        <v>5307</v>
      </c>
      <c r="N262" s="116">
        <v>35000</v>
      </c>
      <c r="O262" s="115" t="s">
        <v>12</v>
      </c>
      <c r="P262" s="116">
        <f>SUM(N262,L262)</f>
        <v>175000</v>
      </c>
      <c r="Q262" s="116"/>
      <c r="R262" s="115"/>
      <c r="S262" s="116">
        <f>SUM(P262:Q262)</f>
        <v>175000</v>
      </c>
    </row>
    <row r="263" spans="1:21" x14ac:dyDescent="0.3">
      <c r="A263" s="157"/>
      <c r="B263" s="148"/>
      <c r="C263" s="157"/>
      <c r="D263" s="156"/>
      <c r="E263" s="166"/>
      <c r="F263" s="157"/>
      <c r="G263" s="157"/>
      <c r="H263" s="88">
        <v>22593</v>
      </c>
      <c r="I263" s="89">
        <v>2023</v>
      </c>
      <c r="J263" s="12" t="s">
        <v>21</v>
      </c>
      <c r="K263" s="115" t="s">
        <v>29</v>
      </c>
      <c r="L263" s="13">
        <v>640000</v>
      </c>
      <c r="M263" s="124">
        <v>5307</v>
      </c>
      <c r="N263" s="13">
        <v>160000</v>
      </c>
      <c r="O263" s="12" t="s">
        <v>12</v>
      </c>
      <c r="P263" s="13">
        <f>SUM(N263,L263)</f>
        <v>800000</v>
      </c>
      <c r="S263" s="13">
        <f>SUM(P263:Q263)</f>
        <v>800000</v>
      </c>
    </row>
    <row r="264" spans="1:21" x14ac:dyDescent="0.3">
      <c r="A264" s="157"/>
      <c r="B264" s="148"/>
      <c r="C264" s="157"/>
      <c r="D264" s="156"/>
      <c r="E264" s="166"/>
      <c r="F264" s="157"/>
      <c r="G264" s="157"/>
      <c r="H264" s="88">
        <v>22593</v>
      </c>
      <c r="I264" s="89">
        <v>2023</v>
      </c>
      <c r="J264" s="12" t="s">
        <v>13</v>
      </c>
      <c r="K264" s="12" t="s">
        <v>29</v>
      </c>
      <c r="L264" s="13">
        <v>20000</v>
      </c>
      <c r="M264" s="124">
        <v>5307</v>
      </c>
      <c r="N264" s="13">
        <v>5000</v>
      </c>
      <c r="O264" s="12" t="s">
        <v>12</v>
      </c>
      <c r="P264" s="13">
        <f>SUM(N264,L264)</f>
        <v>25000</v>
      </c>
      <c r="S264" s="13">
        <f>SUM(P264:Q264)</f>
        <v>25000</v>
      </c>
    </row>
    <row r="265" spans="1:21" ht="12.6" customHeight="1" x14ac:dyDescent="0.3">
      <c r="A265" s="154"/>
      <c r="B265" s="149"/>
      <c r="C265" s="154"/>
      <c r="D265" s="155"/>
      <c r="E265" s="167"/>
      <c r="F265" s="154"/>
      <c r="G265" s="154"/>
      <c r="H265" s="117"/>
      <c r="I265" s="38" t="s">
        <v>35</v>
      </c>
      <c r="J265" s="36"/>
      <c r="K265" s="36"/>
      <c r="L265" s="37">
        <f>SUM(L262:L264)</f>
        <v>800000</v>
      </c>
      <c r="M265" s="37"/>
      <c r="N265" s="37">
        <f>SUM(N262:N264)</f>
        <v>200000</v>
      </c>
      <c r="O265" s="37"/>
      <c r="P265" s="37">
        <f>SUM(P262:P264)</f>
        <v>1000000</v>
      </c>
      <c r="Q265" s="37">
        <f>SUM(Q262:Q264)</f>
        <v>0</v>
      </c>
      <c r="R265" s="37"/>
      <c r="S265" s="37">
        <f>SUM(S262:S264)</f>
        <v>1000000</v>
      </c>
    </row>
    <row r="266" spans="1:21" x14ac:dyDescent="0.3">
      <c r="A266" s="157" t="s">
        <v>294</v>
      </c>
      <c r="B266" s="148">
        <v>211001</v>
      </c>
      <c r="C266" s="157" t="s">
        <v>497</v>
      </c>
      <c r="D266" s="147" t="s">
        <v>46</v>
      </c>
      <c r="E266" s="147" t="s">
        <v>98</v>
      </c>
      <c r="F266" s="157" t="s">
        <v>433</v>
      </c>
      <c r="G266" s="157" t="s">
        <v>274</v>
      </c>
      <c r="H266" s="126">
        <v>22569</v>
      </c>
      <c r="I266" s="127">
        <v>2023</v>
      </c>
      <c r="J266" s="115" t="s">
        <v>2</v>
      </c>
      <c r="K266" s="115" t="s">
        <v>29</v>
      </c>
      <c r="L266" s="116">
        <v>1600000</v>
      </c>
      <c r="M266" s="124">
        <v>5307</v>
      </c>
      <c r="N266" s="116">
        <v>400000</v>
      </c>
      <c r="O266" s="115" t="s">
        <v>12</v>
      </c>
      <c r="P266" s="116">
        <f>SUM(N266,L266)</f>
        <v>2000000</v>
      </c>
      <c r="Q266" s="116"/>
      <c r="R266" s="115"/>
      <c r="S266" s="116">
        <f>SUM(P266:Q266)</f>
        <v>2000000</v>
      </c>
      <c r="U266" s="86"/>
    </row>
    <row r="267" spans="1:21" x14ac:dyDescent="0.3">
      <c r="A267" s="157"/>
      <c r="B267" s="148"/>
      <c r="C267" s="157"/>
      <c r="D267" s="148"/>
      <c r="E267" s="148"/>
      <c r="F267" s="157"/>
      <c r="G267" s="157"/>
      <c r="H267" s="126">
        <v>22569</v>
      </c>
      <c r="I267" s="127">
        <v>2023</v>
      </c>
      <c r="J267" s="115" t="s">
        <v>24</v>
      </c>
      <c r="K267" s="115" t="s">
        <v>29</v>
      </c>
      <c r="L267" s="116">
        <v>80000</v>
      </c>
      <c r="M267" s="124">
        <v>5307</v>
      </c>
      <c r="N267" s="116">
        <v>20000</v>
      </c>
      <c r="O267" s="115" t="s">
        <v>12</v>
      </c>
      <c r="P267" s="116">
        <f>SUM(N267,L267)</f>
        <v>100000</v>
      </c>
      <c r="Q267" s="116"/>
      <c r="R267" s="115"/>
      <c r="S267" s="116">
        <f>SUM(P267:Q267)</f>
        <v>100000</v>
      </c>
    </row>
    <row r="268" spans="1:21" x14ac:dyDescent="0.3">
      <c r="A268" s="157"/>
      <c r="B268" s="148"/>
      <c r="C268" s="157"/>
      <c r="D268" s="156"/>
      <c r="E268" s="166"/>
      <c r="F268" s="157"/>
      <c r="G268" s="157"/>
      <c r="H268" s="88">
        <v>22569</v>
      </c>
      <c r="I268" s="89">
        <v>2023</v>
      </c>
      <c r="J268" s="12" t="s">
        <v>21</v>
      </c>
      <c r="K268" s="12" t="s">
        <v>29</v>
      </c>
      <c r="L268" s="13">
        <v>6600000</v>
      </c>
      <c r="M268" s="124">
        <v>5307</v>
      </c>
      <c r="N268" s="13">
        <v>1650000</v>
      </c>
      <c r="O268" s="12" t="s">
        <v>12</v>
      </c>
      <c r="P268" s="13">
        <f>SUM(N268,L268)</f>
        <v>8250000</v>
      </c>
      <c r="S268" s="13">
        <f>SUM(P268:Q268)</f>
        <v>8250000</v>
      </c>
      <c r="U268" s="86"/>
    </row>
    <row r="269" spans="1:21" x14ac:dyDescent="0.3">
      <c r="A269" s="157"/>
      <c r="B269" s="148"/>
      <c r="C269" s="157"/>
      <c r="D269" s="156"/>
      <c r="E269" s="166"/>
      <c r="F269" s="157"/>
      <c r="G269" s="157"/>
      <c r="H269" s="88">
        <v>22569</v>
      </c>
      <c r="I269" s="89">
        <v>2023</v>
      </c>
      <c r="J269" s="12" t="s">
        <v>13</v>
      </c>
      <c r="K269" s="12" t="s">
        <v>29</v>
      </c>
      <c r="L269" s="13">
        <v>40000</v>
      </c>
      <c r="M269" s="124">
        <v>5307</v>
      </c>
      <c r="N269" s="13">
        <v>10000</v>
      </c>
      <c r="O269" s="12" t="s">
        <v>12</v>
      </c>
      <c r="P269" s="13">
        <f>SUM(N269,L269)</f>
        <v>50000</v>
      </c>
      <c r="S269" s="13">
        <f>SUM(P269:Q269)</f>
        <v>50000</v>
      </c>
      <c r="U269" s="86"/>
    </row>
    <row r="270" spans="1:21" x14ac:dyDescent="0.3">
      <c r="A270" s="154"/>
      <c r="B270" s="149"/>
      <c r="C270" s="154"/>
      <c r="D270" s="155"/>
      <c r="E270" s="167"/>
      <c r="F270" s="154"/>
      <c r="G270" s="154"/>
      <c r="H270" s="117"/>
      <c r="I270" s="38" t="s">
        <v>35</v>
      </c>
      <c r="J270" s="36"/>
      <c r="K270" s="36"/>
      <c r="L270" s="37">
        <f>SUM(L266:L269)</f>
        <v>8320000</v>
      </c>
      <c r="M270" s="37"/>
      <c r="N270" s="37">
        <f>SUM(N266:N269)</f>
        <v>2080000</v>
      </c>
      <c r="O270" s="37"/>
      <c r="P270" s="37">
        <f>SUM(P266:P269)</f>
        <v>10400000</v>
      </c>
      <c r="Q270" s="37">
        <f>SUM(Q266:Q269)</f>
        <v>0</v>
      </c>
      <c r="R270" s="37"/>
      <c r="S270" s="37">
        <f>SUM(S266:S269)</f>
        <v>10400000</v>
      </c>
    </row>
    <row r="271" spans="1:21" x14ac:dyDescent="0.3">
      <c r="A271" s="157" t="s">
        <v>293</v>
      </c>
      <c r="B271" s="148">
        <v>211002</v>
      </c>
      <c r="C271" s="157" t="s">
        <v>498</v>
      </c>
      <c r="D271" s="147" t="s">
        <v>46</v>
      </c>
      <c r="E271" s="147" t="s">
        <v>98</v>
      </c>
      <c r="F271" s="157" t="s">
        <v>433</v>
      </c>
      <c r="G271" s="157" t="s">
        <v>274</v>
      </c>
      <c r="H271" s="126">
        <v>22568</v>
      </c>
      <c r="I271" s="127">
        <v>2023</v>
      </c>
      <c r="J271" s="115" t="s">
        <v>2</v>
      </c>
      <c r="K271" s="115" t="s">
        <v>29</v>
      </c>
      <c r="L271" s="116">
        <v>800000</v>
      </c>
      <c r="M271" s="124">
        <v>5307</v>
      </c>
      <c r="N271" s="116">
        <v>200000</v>
      </c>
      <c r="O271" s="115" t="s">
        <v>12</v>
      </c>
      <c r="P271" s="116">
        <f>SUM(N271,L271)</f>
        <v>1000000</v>
      </c>
      <c r="Q271" s="116"/>
      <c r="R271" s="115"/>
      <c r="S271" s="116">
        <f>SUM(P271:Q271)</f>
        <v>1000000</v>
      </c>
      <c r="U271" s="86"/>
    </row>
    <row r="272" spans="1:21" x14ac:dyDescent="0.3">
      <c r="A272" s="157"/>
      <c r="B272" s="148"/>
      <c r="C272" s="157"/>
      <c r="D272" s="156"/>
      <c r="E272" s="166"/>
      <c r="F272" s="157"/>
      <c r="G272" s="157"/>
      <c r="H272" s="88">
        <v>22568</v>
      </c>
      <c r="I272" s="89">
        <v>2023</v>
      </c>
      <c r="J272" s="12" t="s">
        <v>21</v>
      </c>
      <c r="K272" s="12" t="s">
        <v>29</v>
      </c>
      <c r="L272" s="13">
        <v>2740000</v>
      </c>
      <c r="M272" s="124">
        <v>5307</v>
      </c>
      <c r="N272" s="13">
        <v>685000</v>
      </c>
      <c r="O272" s="12" t="s">
        <v>12</v>
      </c>
      <c r="P272" s="13">
        <f>SUM(N272,L272)</f>
        <v>3425000</v>
      </c>
      <c r="S272" s="13">
        <f>SUM(P272:Q272)</f>
        <v>3425000</v>
      </c>
      <c r="U272" s="86"/>
    </row>
    <row r="273" spans="1:19" x14ac:dyDescent="0.3">
      <c r="A273" s="157"/>
      <c r="B273" s="148"/>
      <c r="C273" s="157"/>
      <c r="D273" s="156"/>
      <c r="E273" s="166"/>
      <c r="F273" s="157"/>
      <c r="G273" s="157"/>
      <c r="H273" s="88">
        <v>22568</v>
      </c>
      <c r="I273" s="89">
        <v>2023</v>
      </c>
      <c r="J273" s="12" t="s">
        <v>13</v>
      </c>
      <c r="K273" s="12" t="s">
        <v>29</v>
      </c>
      <c r="L273" s="13">
        <v>60000</v>
      </c>
      <c r="M273" s="124">
        <v>5307</v>
      </c>
      <c r="N273" s="13">
        <v>15000</v>
      </c>
      <c r="O273" s="12" t="s">
        <v>12</v>
      </c>
      <c r="P273" s="13">
        <f>SUM(N273,L273)</f>
        <v>75000</v>
      </c>
      <c r="S273" s="13">
        <f>SUM(P273:Q273)</f>
        <v>75000</v>
      </c>
    </row>
    <row r="274" spans="1:19" ht="122.4" customHeight="1" x14ac:dyDescent="0.3">
      <c r="A274" s="154"/>
      <c r="B274" s="149"/>
      <c r="C274" s="154"/>
      <c r="D274" s="155"/>
      <c r="E274" s="167"/>
      <c r="F274" s="154"/>
      <c r="G274" s="154"/>
      <c r="H274" s="117"/>
      <c r="I274" s="38" t="s">
        <v>35</v>
      </c>
      <c r="J274" s="36"/>
      <c r="K274" s="36"/>
      <c r="L274" s="37">
        <f>SUM(L271:L273)</f>
        <v>3600000</v>
      </c>
      <c r="M274" s="37"/>
      <c r="N274" s="37">
        <f>SUM(N271:N273)</f>
        <v>900000</v>
      </c>
      <c r="O274" s="37"/>
      <c r="P274" s="37">
        <f>SUM(P271:P273)</f>
        <v>4500000</v>
      </c>
      <c r="Q274" s="37">
        <f>SUM(Q271:Q273)</f>
        <v>0</v>
      </c>
      <c r="R274" s="37"/>
      <c r="S274" s="37">
        <f>SUM(S271:S273)</f>
        <v>4500000</v>
      </c>
    </row>
    <row r="275" spans="1:19" x14ac:dyDescent="0.3">
      <c r="A275" s="150" t="s">
        <v>291</v>
      </c>
      <c r="B275" s="159">
        <v>211003</v>
      </c>
      <c r="C275" s="150" t="s">
        <v>292</v>
      </c>
      <c r="D275" s="159" t="s">
        <v>46</v>
      </c>
      <c r="E275" s="159" t="s">
        <v>98</v>
      </c>
      <c r="F275" s="150" t="s">
        <v>299</v>
      </c>
      <c r="G275" s="150" t="s">
        <v>188</v>
      </c>
      <c r="H275" s="114">
        <v>22567</v>
      </c>
      <c r="I275" s="78">
        <v>2022</v>
      </c>
      <c r="J275" s="78" t="s">
        <v>13</v>
      </c>
      <c r="K275" s="78" t="s">
        <v>499</v>
      </c>
      <c r="L275" s="79">
        <v>1200000</v>
      </c>
      <c r="M275" s="125">
        <v>5307</v>
      </c>
      <c r="N275" s="79">
        <v>300000</v>
      </c>
      <c r="O275" s="12" t="s">
        <v>12</v>
      </c>
      <c r="P275" s="13">
        <f>SUM(N275,L275)</f>
        <v>1500000</v>
      </c>
      <c r="S275" s="13">
        <f>SUM(Q275,P275)</f>
        <v>1500000</v>
      </c>
    </row>
    <row r="276" spans="1:19" ht="54" customHeight="1" x14ac:dyDescent="0.3">
      <c r="A276" s="150"/>
      <c r="B276" s="159"/>
      <c r="C276" s="150"/>
      <c r="D276" s="161"/>
      <c r="E276" s="161"/>
      <c r="F276" s="150"/>
      <c r="G276" s="151"/>
      <c r="H276" s="34"/>
      <c r="I276" s="38" t="s">
        <v>35</v>
      </c>
      <c r="J276" s="36"/>
      <c r="K276" s="36"/>
      <c r="L276" s="37">
        <f>SUM(L275:L275)</f>
        <v>1200000</v>
      </c>
      <c r="M276" s="37"/>
      <c r="N276" s="37">
        <f>SUM(N275:N275)</f>
        <v>300000</v>
      </c>
      <c r="O276" s="37"/>
      <c r="P276" s="37">
        <f>SUM(P275:P275)</f>
        <v>1500000</v>
      </c>
      <c r="Q276" s="37">
        <f>SUM(Q275:Q275)</f>
        <v>0</v>
      </c>
      <c r="R276" s="37"/>
      <c r="S276" s="37">
        <f>SUM(S275:S275)</f>
        <v>1500000</v>
      </c>
    </row>
    <row r="277" spans="1:19" x14ac:dyDescent="0.3">
      <c r="A277" s="157" t="s">
        <v>290</v>
      </c>
      <c r="B277" s="148">
        <v>211004</v>
      </c>
      <c r="C277" s="157" t="s">
        <v>289</v>
      </c>
      <c r="D277" s="147" t="s">
        <v>46</v>
      </c>
      <c r="E277" s="147" t="s">
        <v>98</v>
      </c>
      <c r="F277" s="157" t="s">
        <v>299</v>
      </c>
      <c r="G277" s="157" t="s">
        <v>274</v>
      </c>
      <c r="H277" s="126">
        <v>22566</v>
      </c>
      <c r="I277" s="127">
        <v>2022</v>
      </c>
      <c r="J277" s="115" t="s">
        <v>2</v>
      </c>
      <c r="K277" s="115" t="s">
        <v>500</v>
      </c>
      <c r="L277" s="116">
        <v>120000</v>
      </c>
      <c r="M277" s="124">
        <v>5307</v>
      </c>
      <c r="N277" s="116">
        <v>30000</v>
      </c>
      <c r="O277" s="115" t="s">
        <v>12</v>
      </c>
      <c r="P277" s="116">
        <f>SUM(N277,L277)</f>
        <v>150000</v>
      </c>
      <c r="Q277" s="116"/>
      <c r="R277" s="115"/>
      <c r="S277" s="116">
        <f>SUM(P277:Q277)</f>
        <v>150000</v>
      </c>
    </row>
    <row r="278" spans="1:19" x14ac:dyDescent="0.3">
      <c r="A278" s="157"/>
      <c r="B278" s="148"/>
      <c r="C278" s="157"/>
      <c r="D278" s="156"/>
      <c r="E278" s="166"/>
      <c r="F278" s="157"/>
      <c r="G278" s="157"/>
      <c r="H278" s="88">
        <v>22566</v>
      </c>
      <c r="I278" s="89">
        <v>2022</v>
      </c>
      <c r="J278" s="12" t="s">
        <v>21</v>
      </c>
      <c r="K278" s="115" t="s">
        <v>500</v>
      </c>
      <c r="L278" s="13">
        <v>420000</v>
      </c>
      <c r="M278" s="105">
        <v>5307</v>
      </c>
      <c r="N278" s="13">
        <v>105000</v>
      </c>
      <c r="O278" s="12" t="s">
        <v>12</v>
      </c>
      <c r="P278" s="13">
        <f>SUM(N278,L278)</f>
        <v>525000</v>
      </c>
      <c r="S278" s="13">
        <f>SUM(P278:Q278)</f>
        <v>525000</v>
      </c>
    </row>
    <row r="279" spans="1:19" x14ac:dyDescent="0.3">
      <c r="A279" s="157"/>
      <c r="B279" s="148"/>
      <c r="C279" s="157"/>
      <c r="D279" s="156"/>
      <c r="E279" s="166"/>
      <c r="F279" s="157"/>
      <c r="G279" s="157"/>
      <c r="H279" s="88">
        <v>22566</v>
      </c>
      <c r="I279" s="89">
        <v>2022</v>
      </c>
      <c r="J279" s="12" t="s">
        <v>13</v>
      </c>
      <c r="K279" s="115" t="s">
        <v>500</v>
      </c>
      <c r="L279" s="13">
        <v>60000</v>
      </c>
      <c r="M279" s="105">
        <v>5307</v>
      </c>
      <c r="N279" s="13">
        <v>15000</v>
      </c>
      <c r="O279" s="12" t="s">
        <v>12</v>
      </c>
      <c r="P279" s="13">
        <f>SUM(N279,L279)</f>
        <v>75000</v>
      </c>
      <c r="S279" s="13">
        <f>SUM(P279:Q279)</f>
        <v>75000</v>
      </c>
    </row>
    <row r="280" spans="1:19" ht="26.4" customHeight="1" x14ac:dyDescent="0.3">
      <c r="A280" s="154"/>
      <c r="B280" s="149"/>
      <c r="C280" s="154"/>
      <c r="D280" s="155"/>
      <c r="E280" s="167"/>
      <c r="F280" s="154"/>
      <c r="G280" s="154"/>
      <c r="H280" s="117"/>
      <c r="I280" s="38" t="s">
        <v>35</v>
      </c>
      <c r="J280" s="36"/>
      <c r="K280" s="36"/>
      <c r="L280" s="37">
        <f>SUM(L277:L279)</f>
        <v>600000</v>
      </c>
      <c r="M280" s="37"/>
      <c r="N280" s="37">
        <f>SUM(N277:N279)</f>
        <v>150000</v>
      </c>
      <c r="O280" s="37"/>
      <c r="P280" s="37">
        <f>SUM(P277:P279)</f>
        <v>750000</v>
      </c>
      <c r="Q280" s="37">
        <f>SUM(Q277:Q279)</f>
        <v>0</v>
      </c>
      <c r="R280" s="37"/>
      <c r="S280" s="37">
        <f>SUM(S277:S279)</f>
        <v>750000</v>
      </c>
    </row>
    <row r="281" spans="1:19" x14ac:dyDescent="0.3">
      <c r="A281" s="150" t="s">
        <v>287</v>
      </c>
      <c r="B281" s="159">
        <v>210801</v>
      </c>
      <c r="C281" s="150" t="s">
        <v>288</v>
      </c>
      <c r="D281" s="159" t="s">
        <v>98</v>
      </c>
      <c r="E281" s="159" t="s">
        <v>98</v>
      </c>
      <c r="F281" s="150" t="s">
        <v>433</v>
      </c>
      <c r="G281" s="150" t="s">
        <v>95</v>
      </c>
      <c r="H281" s="114">
        <v>22565</v>
      </c>
      <c r="I281" s="78">
        <v>2023</v>
      </c>
      <c r="J281" s="78" t="s">
        <v>15</v>
      </c>
      <c r="K281" s="78" t="s">
        <v>29</v>
      </c>
      <c r="L281" s="79">
        <v>472000</v>
      </c>
      <c r="M281" s="125">
        <v>5307</v>
      </c>
      <c r="N281" s="79">
        <v>118000</v>
      </c>
      <c r="O281" s="12" t="s">
        <v>12</v>
      </c>
      <c r="P281" s="13">
        <f>SUM(N281,L281)</f>
        <v>590000</v>
      </c>
      <c r="S281" s="13">
        <f>SUM(Q281,P281)</f>
        <v>590000</v>
      </c>
    </row>
    <row r="282" spans="1:19" ht="26.4" customHeight="1" x14ac:dyDescent="0.3">
      <c r="A282" s="150"/>
      <c r="B282" s="159"/>
      <c r="C282" s="150"/>
      <c r="D282" s="161"/>
      <c r="E282" s="161"/>
      <c r="F282" s="150"/>
      <c r="G282" s="151"/>
      <c r="H282" s="34"/>
      <c r="I282" s="38" t="s">
        <v>35</v>
      </c>
      <c r="J282" s="36"/>
      <c r="K282" s="36"/>
      <c r="L282" s="37">
        <f>SUM(L281:L281)</f>
        <v>472000</v>
      </c>
      <c r="M282" s="37"/>
      <c r="N282" s="37">
        <f>SUM(N281:N281)</f>
        <v>118000</v>
      </c>
      <c r="O282" s="37"/>
      <c r="P282" s="37">
        <f>SUM(P281:P281)</f>
        <v>590000</v>
      </c>
      <c r="Q282" s="37">
        <f>SUM(Q281:Q281)</f>
        <v>0</v>
      </c>
      <c r="R282" s="37"/>
      <c r="S282" s="37">
        <f>SUM(S281:S281)</f>
        <v>590000</v>
      </c>
    </row>
    <row r="283" spans="1:19" ht="12.75" customHeight="1" x14ac:dyDescent="0.3">
      <c r="A283" s="150" t="s">
        <v>222</v>
      </c>
      <c r="B283" s="159">
        <v>200805</v>
      </c>
      <c r="C283" s="150" t="s">
        <v>172</v>
      </c>
      <c r="D283" s="159" t="s">
        <v>46</v>
      </c>
      <c r="E283" s="159" t="s">
        <v>135</v>
      </c>
      <c r="F283" s="150">
        <v>1110</v>
      </c>
      <c r="G283" s="150" t="s">
        <v>122</v>
      </c>
      <c r="H283" s="114">
        <v>22303</v>
      </c>
      <c r="I283" s="78">
        <v>2021</v>
      </c>
      <c r="J283" s="78" t="s">
        <v>13</v>
      </c>
      <c r="K283" s="78" t="s">
        <v>241</v>
      </c>
      <c r="L283" s="13">
        <v>3952851</v>
      </c>
      <c r="M283" s="12" t="s">
        <v>187</v>
      </c>
      <c r="N283" s="13">
        <v>988212.75</v>
      </c>
      <c r="O283" s="12" t="s">
        <v>12</v>
      </c>
      <c r="P283" s="13">
        <f>SUM(N283,L283)</f>
        <v>4941063.75</v>
      </c>
      <c r="Q283" s="13">
        <v>705866.25</v>
      </c>
      <c r="R283" s="12" t="s">
        <v>12</v>
      </c>
      <c r="S283" s="13">
        <f>SUM(Q283,P283)</f>
        <v>5646930</v>
      </c>
    </row>
    <row r="284" spans="1:19" ht="31.2" customHeight="1" x14ac:dyDescent="0.3">
      <c r="A284" s="150"/>
      <c r="B284" s="159"/>
      <c r="C284" s="150"/>
      <c r="D284" s="161"/>
      <c r="E284" s="161"/>
      <c r="F284" s="150"/>
      <c r="G284" s="151"/>
      <c r="H284" s="39"/>
      <c r="I284" s="40" t="s">
        <v>35</v>
      </c>
      <c r="J284" s="41"/>
      <c r="K284" s="122"/>
      <c r="L284" s="42">
        <f>SUM(L283:L283)</f>
        <v>3952851</v>
      </c>
      <c r="M284" s="42"/>
      <c r="N284" s="42">
        <f>SUM(N283:N283)</f>
        <v>988212.75</v>
      </c>
      <c r="O284" s="42"/>
      <c r="P284" s="42">
        <f>SUM(P283:P283)</f>
        <v>4941063.75</v>
      </c>
      <c r="Q284" s="42">
        <f>SUM(Q283:Q283)</f>
        <v>705866.25</v>
      </c>
      <c r="R284" s="42"/>
      <c r="S284" s="42">
        <f>SUM(S283:S283)</f>
        <v>5646930</v>
      </c>
    </row>
    <row r="285" spans="1:19" ht="12.75" customHeight="1" x14ac:dyDescent="0.3">
      <c r="A285" s="150" t="s">
        <v>139</v>
      </c>
      <c r="B285" s="159">
        <v>200705</v>
      </c>
      <c r="C285" s="150" t="s">
        <v>140</v>
      </c>
      <c r="D285" s="159" t="s">
        <v>41</v>
      </c>
      <c r="E285" s="159" t="s">
        <v>135</v>
      </c>
      <c r="F285" s="150">
        <v>1110</v>
      </c>
      <c r="G285" s="150" t="s">
        <v>122</v>
      </c>
      <c r="H285" s="114">
        <v>22353</v>
      </c>
      <c r="I285" s="78">
        <v>2022</v>
      </c>
      <c r="J285" s="78" t="s">
        <v>13</v>
      </c>
      <c r="K285" s="78" t="s">
        <v>501</v>
      </c>
      <c r="L285" s="79">
        <v>2000000</v>
      </c>
      <c r="M285" s="78" t="s">
        <v>81</v>
      </c>
      <c r="N285" s="79">
        <v>228908.94906943059</v>
      </c>
      <c r="O285" s="12" t="s">
        <v>12</v>
      </c>
      <c r="P285" s="13">
        <f>SUM(N285,L285)</f>
        <v>2228908.9490694306</v>
      </c>
      <c r="S285" s="13">
        <f>SUM(Q285,P285)</f>
        <v>2228908.9490694306</v>
      </c>
    </row>
    <row r="286" spans="1:19" ht="12.75" customHeight="1" x14ac:dyDescent="0.3">
      <c r="A286" s="150"/>
      <c r="B286" s="159"/>
      <c r="C286" s="150"/>
      <c r="D286" s="159"/>
      <c r="E286" s="159"/>
      <c r="F286" s="150"/>
      <c r="G286" s="150"/>
      <c r="H286" s="114">
        <v>22353</v>
      </c>
      <c r="I286" s="78">
        <v>2022</v>
      </c>
      <c r="J286" s="78" t="s">
        <v>13</v>
      </c>
      <c r="K286" s="78" t="s">
        <v>501</v>
      </c>
      <c r="L286" s="79">
        <v>670532</v>
      </c>
      <c r="M286" s="78" t="s">
        <v>81</v>
      </c>
      <c r="N286" s="79">
        <v>76745.39</v>
      </c>
      <c r="O286" s="78" t="s">
        <v>12</v>
      </c>
      <c r="P286" s="13">
        <f>SUM(N286,L286)</f>
        <v>747277.39</v>
      </c>
      <c r="Q286" s="79"/>
      <c r="R286" s="78"/>
      <c r="S286" s="13">
        <f>SUM(Q286,P286)</f>
        <v>747277.39</v>
      </c>
    </row>
    <row r="287" spans="1:19" ht="15" customHeight="1" x14ac:dyDescent="0.3">
      <c r="A287" s="150"/>
      <c r="B287" s="159"/>
      <c r="C287" s="150"/>
      <c r="D287" s="161"/>
      <c r="E287" s="161"/>
      <c r="F287" s="150"/>
      <c r="G287" s="151"/>
      <c r="H287" s="39"/>
      <c r="I287" s="40" t="s">
        <v>35</v>
      </c>
      <c r="J287" s="41"/>
      <c r="K287" s="41"/>
      <c r="L287" s="42">
        <f>SUM(L285:L286)</f>
        <v>2670532</v>
      </c>
      <c r="M287" s="42"/>
      <c r="N287" s="42">
        <f>SUM(N285:N286)</f>
        <v>305654.3390694306</v>
      </c>
      <c r="O287" s="42"/>
      <c r="P287" s="42">
        <f>SUM(P285:P286)</f>
        <v>2976186.3390694307</v>
      </c>
      <c r="Q287" s="42">
        <f>SUM(Q285:Q286)</f>
        <v>0</v>
      </c>
      <c r="R287" s="42"/>
      <c r="S287" s="42">
        <f>SUM(S285:S286)</f>
        <v>2976186.3390694307</v>
      </c>
    </row>
    <row r="288" spans="1:19" ht="12.75" customHeight="1" x14ac:dyDescent="0.3">
      <c r="A288" s="152" t="s">
        <v>223</v>
      </c>
      <c r="B288" s="147">
        <v>200511</v>
      </c>
      <c r="C288" s="152" t="s">
        <v>119</v>
      </c>
      <c r="D288" s="147" t="s">
        <v>46</v>
      </c>
      <c r="E288" s="147" t="s">
        <v>98</v>
      </c>
      <c r="F288" s="152">
        <v>1110</v>
      </c>
      <c r="G288" s="152" t="s">
        <v>122</v>
      </c>
      <c r="H288" s="33">
        <v>22272</v>
      </c>
      <c r="I288" s="12">
        <v>2021</v>
      </c>
      <c r="J288" s="12" t="s">
        <v>13</v>
      </c>
      <c r="K288" s="12" t="s">
        <v>194</v>
      </c>
      <c r="L288" s="13">
        <v>3128865.45</v>
      </c>
      <c r="M288" s="118">
        <v>5307</v>
      </c>
      <c r="N288" s="13">
        <v>782216.36249999981</v>
      </c>
      <c r="O288" s="12" t="s">
        <v>12</v>
      </c>
      <c r="P288" s="13">
        <f t="shared" ref="P288" si="110">SUM(N288,L288)</f>
        <v>3911081.8125</v>
      </c>
      <c r="S288" s="13">
        <f t="shared" ref="S288" si="111">SUM(Q288,P288)</f>
        <v>3911081.8125</v>
      </c>
    </row>
    <row r="289" spans="1:20" x14ac:dyDescent="0.3">
      <c r="A289" s="157"/>
      <c r="B289" s="148"/>
      <c r="C289" s="157"/>
      <c r="D289" s="148"/>
      <c r="E289" s="148"/>
      <c r="F289" s="157"/>
      <c r="G289" s="157"/>
      <c r="H289" s="33">
        <v>22272</v>
      </c>
      <c r="I289" s="12">
        <v>2021</v>
      </c>
      <c r="J289" s="12" t="s">
        <v>13</v>
      </c>
      <c r="K289" s="12" t="s">
        <v>194</v>
      </c>
      <c r="L289" s="13">
        <v>2295615.5</v>
      </c>
      <c r="M289" s="118">
        <v>5339</v>
      </c>
      <c r="N289" s="13">
        <v>573903.875</v>
      </c>
      <c r="O289" s="12" t="s">
        <v>12</v>
      </c>
      <c r="P289" s="13">
        <f t="shared" ref="P289" si="112">SUM(N289,L289)</f>
        <v>2869519.375</v>
      </c>
      <c r="S289" s="13">
        <f t="shared" ref="S289" si="113">SUM(Q289,P289)</f>
        <v>2869519.375</v>
      </c>
    </row>
    <row r="290" spans="1:20" x14ac:dyDescent="0.3">
      <c r="A290" s="154"/>
      <c r="B290" s="149"/>
      <c r="C290" s="154"/>
      <c r="D290" s="149"/>
      <c r="E290" s="149"/>
      <c r="F290" s="154"/>
      <c r="G290" s="154"/>
      <c r="H290" s="34"/>
      <c r="I290" s="38" t="s">
        <v>35</v>
      </c>
      <c r="J290" s="36"/>
      <c r="K290" s="36"/>
      <c r="L290" s="37">
        <f t="shared" ref="L290:S290" si="114">SUM(L288:L289)</f>
        <v>5424480.9500000002</v>
      </c>
      <c r="M290" s="37"/>
      <c r="N290" s="37">
        <f t="shared" si="114"/>
        <v>1356120.2374999998</v>
      </c>
      <c r="O290" s="37"/>
      <c r="P290" s="37">
        <f t="shared" si="114"/>
        <v>6780601.1875</v>
      </c>
      <c r="Q290" s="37">
        <f t="shared" si="114"/>
        <v>0</v>
      </c>
      <c r="R290" s="37"/>
      <c r="S290" s="37">
        <f t="shared" si="114"/>
        <v>6780601.1875</v>
      </c>
      <c r="T290" s="93"/>
    </row>
    <row r="291" spans="1:20" ht="12.75" customHeight="1" x14ac:dyDescent="0.3">
      <c r="A291" s="150" t="s">
        <v>184</v>
      </c>
      <c r="B291" s="159">
        <v>200720</v>
      </c>
      <c r="C291" s="150" t="s">
        <v>186</v>
      </c>
      <c r="D291" s="159" t="s">
        <v>37</v>
      </c>
      <c r="E291" s="159" t="s">
        <v>107</v>
      </c>
      <c r="F291" s="150">
        <v>1117</v>
      </c>
      <c r="G291" s="150" t="s">
        <v>268</v>
      </c>
      <c r="H291" s="114">
        <v>21405</v>
      </c>
      <c r="I291" s="78">
        <v>2023</v>
      </c>
      <c r="J291" s="78" t="s">
        <v>21</v>
      </c>
      <c r="K291" s="78" t="s">
        <v>29</v>
      </c>
      <c r="L291" s="79">
        <v>219646</v>
      </c>
      <c r="M291" s="78" t="s">
        <v>83</v>
      </c>
      <c r="N291" s="79">
        <v>25139</v>
      </c>
      <c r="O291" s="12" t="s">
        <v>12</v>
      </c>
      <c r="P291" s="13">
        <f>SUM(N291,L291)</f>
        <v>244785</v>
      </c>
      <c r="S291" s="13">
        <f>SUM(Q291,P291)</f>
        <v>244785</v>
      </c>
    </row>
    <row r="292" spans="1:20" ht="12.75" customHeight="1" x14ac:dyDescent="0.3">
      <c r="A292" s="150"/>
      <c r="B292" s="159"/>
      <c r="C292" s="150"/>
      <c r="D292" s="159"/>
      <c r="E292" s="159"/>
      <c r="F292" s="150"/>
      <c r="G292" s="150"/>
      <c r="H292" s="114">
        <v>21405</v>
      </c>
      <c r="I292" s="78">
        <v>2023</v>
      </c>
      <c r="J292" s="78" t="s">
        <v>21</v>
      </c>
      <c r="K292" s="78" t="s">
        <v>29</v>
      </c>
      <c r="L292" s="79">
        <v>101360</v>
      </c>
      <c r="M292" s="125">
        <v>5307</v>
      </c>
      <c r="N292" s="79">
        <v>25340</v>
      </c>
      <c r="O292" s="12" t="s">
        <v>12</v>
      </c>
      <c r="P292" s="13">
        <f>SUM(N292,L292)</f>
        <v>126700</v>
      </c>
      <c r="S292" s="13">
        <f>SUM(Q292,P292)</f>
        <v>126700</v>
      </c>
    </row>
    <row r="293" spans="1:20" ht="58.2" customHeight="1" x14ac:dyDescent="0.3">
      <c r="A293" s="150"/>
      <c r="B293" s="159"/>
      <c r="C293" s="150"/>
      <c r="D293" s="161"/>
      <c r="E293" s="161"/>
      <c r="F293" s="150"/>
      <c r="G293" s="151"/>
      <c r="H293" s="39"/>
      <c r="I293" s="40" t="s">
        <v>35</v>
      </c>
      <c r="J293" s="41"/>
      <c r="K293" s="41"/>
      <c r="L293" s="42">
        <f>SUM(L291:L292)</f>
        <v>321006</v>
      </c>
      <c r="M293" s="121"/>
      <c r="N293" s="42">
        <f>SUM(N291:N292)</f>
        <v>50479</v>
      </c>
      <c r="O293" s="42"/>
      <c r="P293" s="42">
        <f>SUM(P291:P292)</f>
        <v>371485</v>
      </c>
      <c r="Q293" s="42">
        <f>SUM(Q291:Q292)</f>
        <v>0</v>
      </c>
      <c r="R293" s="42"/>
      <c r="S293" s="42">
        <f>SUM(S291:S292)</f>
        <v>371485</v>
      </c>
    </row>
    <row r="294" spans="1:20" ht="12.75" customHeight="1" x14ac:dyDescent="0.3">
      <c r="A294" s="150" t="s">
        <v>185</v>
      </c>
      <c r="B294" s="159">
        <v>200721</v>
      </c>
      <c r="C294" s="150" t="s">
        <v>186</v>
      </c>
      <c r="D294" s="159" t="s">
        <v>37</v>
      </c>
      <c r="E294" s="159" t="s">
        <v>107</v>
      </c>
      <c r="F294" s="150">
        <v>1117</v>
      </c>
      <c r="G294" s="150" t="s">
        <v>268</v>
      </c>
      <c r="H294" s="114">
        <v>21406</v>
      </c>
      <c r="I294" s="78">
        <v>2023</v>
      </c>
      <c r="J294" s="78" t="s">
        <v>21</v>
      </c>
      <c r="K294" s="78" t="s">
        <v>29</v>
      </c>
      <c r="L294" s="79">
        <v>0</v>
      </c>
      <c r="M294" s="78" t="s">
        <v>81</v>
      </c>
      <c r="N294" s="79">
        <v>0</v>
      </c>
      <c r="O294" s="12" t="s">
        <v>12</v>
      </c>
      <c r="P294" s="13">
        <f>SUM(N294,L294)</f>
        <v>0</v>
      </c>
      <c r="S294" s="13">
        <f>SUM(Q294,P294)</f>
        <v>0</v>
      </c>
    </row>
    <row r="295" spans="1:20" ht="12.75" customHeight="1" x14ac:dyDescent="0.3">
      <c r="A295" s="150"/>
      <c r="B295" s="159"/>
      <c r="C295" s="150"/>
      <c r="D295" s="159"/>
      <c r="E295" s="159"/>
      <c r="F295" s="150"/>
      <c r="G295" s="150"/>
      <c r="H295" s="114">
        <v>21406</v>
      </c>
      <c r="I295" s="78">
        <v>2023</v>
      </c>
      <c r="J295" s="78" t="s">
        <v>21</v>
      </c>
      <c r="K295" s="78" t="s">
        <v>29</v>
      </c>
      <c r="L295" s="79">
        <v>496461.83</v>
      </c>
      <c r="M295" s="125">
        <v>5307</v>
      </c>
      <c r="N295" s="79">
        <v>124115.46</v>
      </c>
      <c r="O295" s="12" t="s">
        <v>12</v>
      </c>
      <c r="P295" s="13">
        <f>SUM(N295,L295)</f>
        <v>620577.29</v>
      </c>
      <c r="S295" s="13">
        <f>SUM(Q295,P295)</f>
        <v>620577.29</v>
      </c>
    </row>
    <row r="296" spans="1:20" ht="57" customHeight="1" x14ac:dyDescent="0.3">
      <c r="A296" s="150"/>
      <c r="B296" s="159"/>
      <c r="C296" s="150"/>
      <c r="D296" s="161"/>
      <c r="E296" s="161"/>
      <c r="F296" s="150"/>
      <c r="G296" s="151"/>
      <c r="H296" s="39"/>
      <c r="I296" s="40" t="s">
        <v>35</v>
      </c>
      <c r="J296" s="41"/>
      <c r="K296" s="41"/>
      <c r="L296" s="42">
        <f>SUM(L294:L295)</f>
        <v>496461.83</v>
      </c>
      <c r="M296" s="42"/>
      <c r="N296" s="42">
        <f>SUM(N294:N295)</f>
        <v>124115.46</v>
      </c>
      <c r="O296" s="42"/>
      <c r="P296" s="42">
        <f>SUM(P294:P295)</f>
        <v>620577.29</v>
      </c>
      <c r="Q296" s="42">
        <f>SUM(Q294:Q295)</f>
        <v>0</v>
      </c>
      <c r="R296" s="42"/>
      <c r="S296" s="42">
        <f>SUM(S294:S295)</f>
        <v>620577.29</v>
      </c>
    </row>
    <row r="297" spans="1:20" ht="12.75" customHeight="1" x14ac:dyDescent="0.3">
      <c r="A297" s="150" t="s">
        <v>130</v>
      </c>
      <c r="B297" s="159">
        <v>200722</v>
      </c>
      <c r="C297" s="150" t="s">
        <v>186</v>
      </c>
      <c r="D297" s="159" t="s">
        <v>37</v>
      </c>
      <c r="E297" s="159" t="s">
        <v>107</v>
      </c>
      <c r="F297" s="150">
        <v>1117</v>
      </c>
      <c r="G297" s="150" t="s">
        <v>263</v>
      </c>
      <c r="H297" s="114">
        <v>22349</v>
      </c>
      <c r="I297" s="78">
        <v>2023</v>
      </c>
      <c r="J297" s="78" t="s">
        <v>21</v>
      </c>
      <c r="K297" s="78" t="s">
        <v>506</v>
      </c>
      <c r="L297" s="79">
        <v>750000</v>
      </c>
      <c r="M297" s="78" t="s">
        <v>83</v>
      </c>
      <c r="N297" s="79">
        <v>85840.855901036528</v>
      </c>
      <c r="O297" s="12" t="s">
        <v>12</v>
      </c>
      <c r="P297" s="13">
        <f>SUM(N297,L297)</f>
        <v>835840.85590103653</v>
      </c>
      <c r="S297" s="13">
        <f>SUM(Q297,P297)</f>
        <v>835840.85590103653</v>
      </c>
    </row>
    <row r="298" spans="1:20" ht="70.8" customHeight="1" x14ac:dyDescent="0.3">
      <c r="A298" s="150"/>
      <c r="B298" s="159"/>
      <c r="C298" s="150"/>
      <c r="D298" s="161"/>
      <c r="E298" s="161"/>
      <c r="F298" s="150"/>
      <c r="G298" s="151"/>
      <c r="H298" s="34"/>
      <c r="I298" s="38" t="s">
        <v>35</v>
      </c>
      <c r="J298" s="36"/>
      <c r="K298" s="36"/>
      <c r="L298" s="37">
        <f>SUM(L297:L297)</f>
        <v>750000</v>
      </c>
      <c r="M298" s="37"/>
      <c r="N298" s="37">
        <f>SUM(N297:N297)</f>
        <v>85840.855901036528</v>
      </c>
      <c r="O298" s="37"/>
      <c r="P298" s="37">
        <f>SUM(P297:P297)</f>
        <v>835840.85590103653</v>
      </c>
      <c r="Q298" s="37">
        <f>SUM(Q297:Q297)</f>
        <v>0</v>
      </c>
      <c r="R298" s="37"/>
      <c r="S298" s="37">
        <f>SUM(S297:S297)</f>
        <v>835840.85590103653</v>
      </c>
    </row>
    <row r="299" spans="1:20" x14ac:dyDescent="0.3">
      <c r="A299" s="157" t="s">
        <v>149</v>
      </c>
      <c r="B299" s="148">
        <v>170401</v>
      </c>
      <c r="C299" s="157" t="s">
        <v>225</v>
      </c>
      <c r="D299" s="147" t="s">
        <v>46</v>
      </c>
      <c r="E299" s="147" t="s">
        <v>135</v>
      </c>
      <c r="F299" s="157" t="s">
        <v>434</v>
      </c>
      <c r="G299" s="157" t="s">
        <v>122</v>
      </c>
      <c r="H299" s="126">
        <v>20990</v>
      </c>
      <c r="I299" s="127">
        <v>2022</v>
      </c>
      <c r="J299" s="115" t="s">
        <v>13</v>
      </c>
      <c r="K299" s="115" t="s">
        <v>278</v>
      </c>
      <c r="L299" s="116">
        <v>84534.5</v>
      </c>
      <c r="M299" s="124">
        <v>5309</v>
      </c>
      <c r="N299" s="116">
        <v>9675.5</v>
      </c>
      <c r="O299" s="115" t="s">
        <v>12</v>
      </c>
      <c r="P299" s="116">
        <f>SUM(N299,L299)</f>
        <v>94210</v>
      </c>
      <c r="Q299" s="116"/>
      <c r="R299" s="115"/>
      <c r="S299" s="116">
        <f>SUM(P299:Q299)</f>
        <v>94210</v>
      </c>
    </row>
    <row r="300" spans="1:20" x14ac:dyDescent="0.3">
      <c r="A300" s="157"/>
      <c r="B300" s="148"/>
      <c r="C300" s="157"/>
      <c r="D300" s="156"/>
      <c r="E300" s="166"/>
      <c r="F300" s="157"/>
      <c r="G300" s="157"/>
      <c r="H300" s="88">
        <v>20990</v>
      </c>
      <c r="I300" s="89">
        <v>2022</v>
      </c>
      <c r="J300" s="12" t="s">
        <v>13</v>
      </c>
      <c r="K300" s="12" t="s">
        <v>278</v>
      </c>
      <c r="L300" s="13">
        <v>84534.63</v>
      </c>
      <c r="M300" s="105">
        <v>5339</v>
      </c>
      <c r="N300" s="13">
        <v>9675.3700000000008</v>
      </c>
      <c r="O300" s="12" t="s">
        <v>12</v>
      </c>
      <c r="P300" s="13">
        <f>SUM(N300,L300)</f>
        <v>94210</v>
      </c>
      <c r="S300" s="13">
        <f>SUM(P300:Q300)</f>
        <v>94210</v>
      </c>
    </row>
    <row r="301" spans="1:20" x14ac:dyDescent="0.3">
      <c r="A301" s="157"/>
      <c r="B301" s="148"/>
      <c r="C301" s="157"/>
      <c r="D301" s="156"/>
      <c r="E301" s="166"/>
      <c r="F301" s="157"/>
      <c r="G301" s="157"/>
      <c r="H301" s="88">
        <v>20990</v>
      </c>
      <c r="I301" s="89">
        <v>2022</v>
      </c>
      <c r="J301" s="12" t="s">
        <v>13</v>
      </c>
      <c r="K301" s="12" t="s">
        <v>278</v>
      </c>
      <c r="L301" s="13">
        <v>127039.74</v>
      </c>
      <c r="M301" s="12" t="s">
        <v>150</v>
      </c>
      <c r="N301" s="13">
        <v>14540.26</v>
      </c>
      <c r="O301" s="12" t="s">
        <v>160</v>
      </c>
      <c r="P301" s="13">
        <f>SUM(N301,L301)</f>
        <v>141580</v>
      </c>
      <c r="Q301" s="13">
        <v>0</v>
      </c>
      <c r="R301" s="12" t="s">
        <v>12</v>
      </c>
      <c r="S301" s="13">
        <f>SUM(P301:Q301)</f>
        <v>141580</v>
      </c>
    </row>
    <row r="302" spans="1:20" x14ac:dyDescent="0.3">
      <c r="A302" s="154"/>
      <c r="B302" s="149"/>
      <c r="C302" s="154"/>
      <c r="D302" s="155"/>
      <c r="E302" s="167"/>
      <c r="F302" s="154"/>
      <c r="G302" s="154"/>
      <c r="H302" s="117"/>
      <c r="I302" s="38" t="s">
        <v>35</v>
      </c>
      <c r="J302" s="36"/>
      <c r="K302" s="36"/>
      <c r="L302" s="37">
        <f>SUM(L299:L301)</f>
        <v>296108.87</v>
      </c>
      <c r="M302" s="37"/>
      <c r="N302" s="37">
        <f>SUM(N299:N301)</f>
        <v>33891.130000000005</v>
      </c>
      <c r="O302" s="37"/>
      <c r="P302" s="37">
        <f>SUM(P299:P301)</f>
        <v>330000</v>
      </c>
      <c r="Q302" s="37">
        <f>SUM(Q299:Q301)</f>
        <v>0</v>
      </c>
      <c r="R302" s="37"/>
      <c r="S302" s="37">
        <f>SUM(S299:S301)</f>
        <v>330000</v>
      </c>
    </row>
    <row r="303" spans="1:20" ht="12.75" customHeight="1" x14ac:dyDescent="0.3">
      <c r="A303" s="152" t="s">
        <v>120</v>
      </c>
      <c r="B303" s="147">
        <v>190903</v>
      </c>
      <c r="C303" s="152" t="s">
        <v>85</v>
      </c>
      <c r="D303" s="147" t="s">
        <v>46</v>
      </c>
      <c r="E303" s="147" t="s">
        <v>98</v>
      </c>
      <c r="F303" s="152" t="s">
        <v>435</v>
      </c>
      <c r="G303" s="152" t="s">
        <v>26</v>
      </c>
      <c r="H303" s="33">
        <v>21535</v>
      </c>
      <c r="I303" s="12">
        <v>2021</v>
      </c>
      <c r="J303" s="12" t="s">
        <v>13</v>
      </c>
      <c r="K303" s="12" t="s">
        <v>226</v>
      </c>
      <c r="L303" s="13">
        <v>4200000</v>
      </c>
      <c r="M303" s="105">
        <v>5307</v>
      </c>
      <c r="N303" s="13">
        <f>L303*1.25-L303</f>
        <v>1050000</v>
      </c>
      <c r="O303" s="12" t="s">
        <v>12</v>
      </c>
      <c r="P303" s="13">
        <f>SUM(L303,N303)</f>
        <v>5250000</v>
      </c>
      <c r="S303" s="13">
        <f>SUM(P303:Q303)</f>
        <v>5250000</v>
      </c>
    </row>
    <row r="304" spans="1:20" ht="12.75" customHeight="1" x14ac:dyDescent="0.3">
      <c r="A304" s="157"/>
      <c r="B304" s="156"/>
      <c r="C304" s="157"/>
      <c r="D304" s="156"/>
      <c r="E304" s="156"/>
      <c r="F304" s="158"/>
      <c r="G304" s="158"/>
      <c r="H304" s="33">
        <v>22260</v>
      </c>
      <c r="I304" s="12">
        <v>2022</v>
      </c>
      <c r="J304" s="12" t="s">
        <v>13</v>
      </c>
      <c r="K304" s="12" t="s">
        <v>532</v>
      </c>
      <c r="L304" s="13">
        <v>4200000</v>
      </c>
      <c r="M304" s="105">
        <v>5307</v>
      </c>
      <c r="N304" s="13">
        <v>1050000</v>
      </c>
      <c r="O304" s="12" t="s">
        <v>12</v>
      </c>
      <c r="P304" s="13">
        <f>SUM(N304,L304)</f>
        <v>5250000</v>
      </c>
      <c r="S304" s="13">
        <f>SUM(Q304,P304)</f>
        <v>5250000</v>
      </c>
    </row>
    <row r="305" spans="1:20" ht="12.75" customHeight="1" x14ac:dyDescent="0.3">
      <c r="A305" s="157"/>
      <c r="B305" s="156"/>
      <c r="C305" s="157"/>
      <c r="D305" s="156"/>
      <c r="E305" s="156"/>
      <c r="F305" s="158"/>
      <c r="G305" s="158"/>
      <c r="H305" s="33">
        <v>22261</v>
      </c>
      <c r="I305" s="12">
        <v>2023</v>
      </c>
      <c r="J305" s="12" t="s">
        <v>13</v>
      </c>
      <c r="K305" s="12" t="s">
        <v>29</v>
      </c>
      <c r="L305" s="13">
        <v>4200000</v>
      </c>
      <c r="M305" s="105">
        <v>5307</v>
      </c>
      <c r="N305" s="13">
        <v>1050000</v>
      </c>
      <c r="O305" s="12" t="s">
        <v>12</v>
      </c>
      <c r="P305" s="13">
        <v>5250000</v>
      </c>
      <c r="S305" s="13">
        <v>5250000</v>
      </c>
    </row>
    <row r="306" spans="1:20" ht="12.75" customHeight="1" x14ac:dyDescent="0.3">
      <c r="A306" s="157"/>
      <c r="B306" s="156"/>
      <c r="C306" s="157"/>
      <c r="D306" s="156"/>
      <c r="E306" s="156"/>
      <c r="F306" s="158"/>
      <c r="G306" s="158"/>
      <c r="H306" s="33">
        <v>22262</v>
      </c>
      <c r="I306" s="12">
        <v>2024</v>
      </c>
      <c r="J306" s="12" t="s">
        <v>13</v>
      </c>
      <c r="K306" s="12" t="s">
        <v>29</v>
      </c>
      <c r="L306" s="13">
        <v>4200000</v>
      </c>
      <c r="M306" s="105">
        <v>5307</v>
      </c>
      <c r="N306" s="13">
        <v>1050000</v>
      </c>
      <c r="O306" s="12" t="s">
        <v>12</v>
      </c>
      <c r="P306" s="13">
        <f>SUM(N306,L306)</f>
        <v>5250000</v>
      </c>
      <c r="S306" s="13">
        <f>SUM(Q306,P306)</f>
        <v>5250000</v>
      </c>
    </row>
    <row r="307" spans="1:20" ht="12.75" customHeight="1" x14ac:dyDescent="0.3">
      <c r="A307" s="154"/>
      <c r="B307" s="155"/>
      <c r="C307" s="154"/>
      <c r="D307" s="155"/>
      <c r="E307" s="155"/>
      <c r="F307" s="153"/>
      <c r="G307" s="153"/>
      <c r="H307" s="34"/>
      <c r="I307" s="38" t="s">
        <v>35</v>
      </c>
      <c r="J307" s="36"/>
      <c r="K307" s="36"/>
      <c r="L307" s="37">
        <f>SUM(L303:L306)</f>
        <v>16800000</v>
      </c>
      <c r="M307" s="37"/>
      <c r="N307" s="37">
        <f t="shared" ref="N307:S307" si="115">SUM(N303:N306)</f>
        <v>4200000</v>
      </c>
      <c r="O307" s="37"/>
      <c r="P307" s="37">
        <f t="shared" si="115"/>
        <v>21000000</v>
      </c>
      <c r="Q307" s="37">
        <f t="shared" si="115"/>
        <v>0</v>
      </c>
      <c r="R307" s="37"/>
      <c r="S307" s="37">
        <f t="shared" si="115"/>
        <v>21000000</v>
      </c>
    </row>
    <row r="308" spans="1:20" x14ac:dyDescent="0.3">
      <c r="A308" s="152" t="s">
        <v>113</v>
      </c>
      <c r="B308" s="147">
        <v>200506</v>
      </c>
      <c r="C308" s="152" t="s">
        <v>227</v>
      </c>
      <c r="D308" s="147" t="s">
        <v>46</v>
      </c>
      <c r="E308" s="147" t="s">
        <v>98</v>
      </c>
      <c r="F308" s="152" t="s">
        <v>436</v>
      </c>
      <c r="G308" s="152" t="s">
        <v>562</v>
      </c>
      <c r="H308" s="88">
        <v>22263</v>
      </c>
      <c r="I308" s="89">
        <v>2022</v>
      </c>
      <c r="J308" s="12" t="s">
        <v>13</v>
      </c>
      <c r="K308" s="12" t="s">
        <v>500</v>
      </c>
      <c r="L308" s="91">
        <v>702240</v>
      </c>
      <c r="M308" s="105">
        <v>5307</v>
      </c>
      <c r="N308" s="91">
        <f>L308*1.25-L308</f>
        <v>175560</v>
      </c>
      <c r="O308" s="92" t="s">
        <v>12</v>
      </c>
      <c r="P308" s="91">
        <f>SUM(N308,L308)</f>
        <v>877800</v>
      </c>
      <c r="S308" s="13">
        <f>SUM(Q308,P308)</f>
        <v>877800</v>
      </c>
    </row>
    <row r="309" spans="1:20" x14ac:dyDescent="0.3">
      <c r="A309" s="157"/>
      <c r="B309" s="148"/>
      <c r="C309" s="157"/>
      <c r="D309" s="148"/>
      <c r="E309" s="148"/>
      <c r="F309" s="157"/>
      <c r="G309" s="157"/>
      <c r="H309" s="88">
        <v>22264</v>
      </c>
      <c r="I309" s="89">
        <v>2023</v>
      </c>
      <c r="J309" s="12" t="s">
        <v>13</v>
      </c>
      <c r="K309" s="12" t="s">
        <v>29</v>
      </c>
      <c r="L309" s="91">
        <v>702240</v>
      </c>
      <c r="M309" s="105">
        <v>5307</v>
      </c>
      <c r="N309" s="91">
        <f t="shared" ref="N309:N311" si="116">L309*1.25-L309</f>
        <v>175560</v>
      </c>
      <c r="O309" s="92" t="s">
        <v>12</v>
      </c>
      <c r="P309" s="91">
        <f t="shared" ref="P309:P311" si="117">SUM(N309,L309)</f>
        <v>877800</v>
      </c>
      <c r="S309" s="13">
        <f t="shared" ref="S309:S311" si="118">SUM(Q309,P309)</f>
        <v>877800</v>
      </c>
    </row>
    <row r="310" spans="1:20" x14ac:dyDescent="0.3">
      <c r="A310" s="157"/>
      <c r="B310" s="148"/>
      <c r="C310" s="157"/>
      <c r="D310" s="148"/>
      <c r="E310" s="148"/>
      <c r="F310" s="157"/>
      <c r="G310" s="157"/>
      <c r="H310" s="88">
        <v>22265</v>
      </c>
      <c r="I310" s="89">
        <v>2023</v>
      </c>
      <c r="J310" s="12" t="s">
        <v>13</v>
      </c>
      <c r="K310" s="12" t="s">
        <v>29</v>
      </c>
      <c r="L310" s="91">
        <v>702240</v>
      </c>
      <c r="M310" s="105">
        <v>5307</v>
      </c>
      <c r="N310" s="91">
        <f t="shared" si="116"/>
        <v>175560</v>
      </c>
      <c r="O310" s="92" t="s">
        <v>12</v>
      </c>
      <c r="P310" s="91">
        <f t="shared" si="117"/>
        <v>877800</v>
      </c>
      <c r="S310" s="13">
        <f t="shared" si="118"/>
        <v>877800</v>
      </c>
    </row>
    <row r="311" spans="1:20" x14ac:dyDescent="0.3">
      <c r="A311" s="157"/>
      <c r="B311" s="148"/>
      <c r="C311" s="157"/>
      <c r="D311" s="148"/>
      <c r="E311" s="148"/>
      <c r="F311" s="157"/>
      <c r="G311" s="157"/>
      <c r="H311" s="88">
        <v>22266</v>
      </c>
      <c r="I311" s="89">
        <v>2024</v>
      </c>
      <c r="J311" s="12" t="s">
        <v>13</v>
      </c>
      <c r="K311" s="12" t="s">
        <v>29</v>
      </c>
      <c r="L311" s="91">
        <v>702240</v>
      </c>
      <c r="M311" s="105">
        <v>5307</v>
      </c>
      <c r="N311" s="91">
        <f t="shared" si="116"/>
        <v>175560</v>
      </c>
      <c r="O311" s="92" t="s">
        <v>12</v>
      </c>
      <c r="P311" s="91">
        <f t="shared" si="117"/>
        <v>877800</v>
      </c>
      <c r="S311" s="13">
        <f t="shared" si="118"/>
        <v>877800</v>
      </c>
    </row>
    <row r="312" spans="1:20" x14ac:dyDescent="0.3">
      <c r="A312" s="154"/>
      <c r="B312" s="149"/>
      <c r="C312" s="154"/>
      <c r="D312" s="149"/>
      <c r="E312" s="149"/>
      <c r="F312" s="154"/>
      <c r="G312" s="154"/>
      <c r="H312" s="34"/>
      <c r="I312" s="38" t="s">
        <v>35</v>
      </c>
      <c r="J312" s="36"/>
      <c r="K312" s="36"/>
      <c r="L312" s="37">
        <f>SUM(L308:L311)</f>
        <v>2808960</v>
      </c>
      <c r="M312" s="37"/>
      <c r="N312" s="37">
        <f t="shared" ref="N312:S312" si="119">SUM(N308:N311)</f>
        <v>702240</v>
      </c>
      <c r="O312" s="37"/>
      <c r="P312" s="37">
        <f t="shared" si="119"/>
        <v>3511200</v>
      </c>
      <c r="Q312" s="37">
        <f t="shared" si="119"/>
        <v>0</v>
      </c>
      <c r="R312" s="37"/>
      <c r="S312" s="37">
        <f t="shared" si="119"/>
        <v>3511200</v>
      </c>
    </row>
    <row r="313" spans="1:20" x14ac:dyDescent="0.3">
      <c r="A313" s="152" t="s">
        <v>114</v>
      </c>
      <c r="B313" s="147">
        <v>200512</v>
      </c>
      <c r="C313" s="152" t="s">
        <v>247</v>
      </c>
      <c r="D313" s="147" t="s">
        <v>46</v>
      </c>
      <c r="E313" s="147" t="s">
        <v>98</v>
      </c>
      <c r="F313" s="152" t="s">
        <v>436</v>
      </c>
      <c r="G313" s="152" t="s">
        <v>253</v>
      </c>
      <c r="H313" s="88">
        <v>22258</v>
      </c>
      <c r="I313" s="89">
        <v>2023</v>
      </c>
      <c r="J313" s="12" t="s">
        <v>13</v>
      </c>
      <c r="K313" s="12" t="s">
        <v>29</v>
      </c>
      <c r="L313" s="91">
        <v>4000000</v>
      </c>
      <c r="M313" s="105">
        <v>5307</v>
      </c>
      <c r="N313" s="91">
        <f>1.25*L313-L313</f>
        <v>1000000</v>
      </c>
      <c r="O313" s="92" t="s">
        <v>12</v>
      </c>
      <c r="P313" s="91">
        <f>SUM(N313,L313)</f>
        <v>5000000</v>
      </c>
      <c r="S313" s="13">
        <f>SUM(Q313,P313)</f>
        <v>5000000</v>
      </c>
    </row>
    <row r="314" spans="1:20" ht="29.4" customHeight="1" x14ac:dyDescent="0.3">
      <c r="A314" s="154"/>
      <c r="B314" s="149"/>
      <c r="C314" s="154"/>
      <c r="D314" s="149"/>
      <c r="E314" s="149"/>
      <c r="F314" s="154"/>
      <c r="G314" s="154"/>
      <c r="H314" s="34"/>
      <c r="I314" s="38" t="s">
        <v>35</v>
      </c>
      <c r="J314" s="36"/>
      <c r="K314" s="36"/>
      <c r="L314" s="37">
        <f>SUM(L313:L313)</f>
        <v>4000000</v>
      </c>
      <c r="M314" s="71"/>
      <c r="N314" s="37">
        <f>SUM(N313:N313)</f>
        <v>1000000</v>
      </c>
      <c r="O314" s="71"/>
      <c r="P314" s="37">
        <f>SUM(P313:P313)</f>
        <v>5000000</v>
      </c>
      <c r="Q314" s="37">
        <f>SUM(Q313:Q313)</f>
        <v>0</v>
      </c>
      <c r="R314" s="71"/>
      <c r="S314" s="37">
        <f>SUM(S313:S313)</f>
        <v>5000000</v>
      </c>
    </row>
    <row r="315" spans="1:20" x14ac:dyDescent="0.3">
      <c r="A315" s="152" t="s">
        <v>540</v>
      </c>
      <c r="B315" s="147">
        <v>200513</v>
      </c>
      <c r="C315" s="152" t="s">
        <v>228</v>
      </c>
      <c r="D315" s="147" t="s">
        <v>46</v>
      </c>
      <c r="E315" s="169" t="s">
        <v>107</v>
      </c>
      <c r="F315" s="152" t="s">
        <v>437</v>
      </c>
      <c r="G315" s="152" t="s">
        <v>254</v>
      </c>
      <c r="H315" s="88">
        <v>22259</v>
      </c>
      <c r="I315" s="89">
        <v>2022</v>
      </c>
      <c r="J315" s="12" t="s">
        <v>2</v>
      </c>
      <c r="K315" s="12" t="s">
        <v>500</v>
      </c>
      <c r="L315" s="91">
        <v>324000</v>
      </c>
      <c r="M315" s="105">
        <v>5307</v>
      </c>
      <c r="N315" s="91">
        <f>1.25*L315-L315</f>
        <v>81000</v>
      </c>
      <c r="O315" s="92" t="s">
        <v>12</v>
      </c>
      <c r="P315" s="91">
        <f>SUM(N315,L315)</f>
        <v>405000</v>
      </c>
      <c r="S315" s="13">
        <f>SUM(Q315,P315)</f>
        <v>405000</v>
      </c>
    </row>
    <row r="316" spans="1:20" x14ac:dyDescent="0.3">
      <c r="A316" s="157"/>
      <c r="B316" s="148"/>
      <c r="C316" s="157"/>
      <c r="D316" s="148"/>
      <c r="E316" s="162"/>
      <c r="F316" s="157"/>
      <c r="G316" s="157"/>
      <c r="H316" s="88">
        <v>22259</v>
      </c>
      <c r="I316" s="89">
        <v>2022</v>
      </c>
      <c r="J316" s="12" t="s">
        <v>21</v>
      </c>
      <c r="K316" s="12" t="s">
        <v>500</v>
      </c>
      <c r="L316" s="91">
        <v>1676000</v>
      </c>
      <c r="M316" s="105">
        <v>5307</v>
      </c>
      <c r="N316" s="91">
        <v>419000</v>
      </c>
      <c r="O316" s="92" t="s">
        <v>12</v>
      </c>
      <c r="P316" s="91">
        <f>SUM(N316,L316)</f>
        <v>2095000</v>
      </c>
      <c r="S316" s="13">
        <f>SUM(Q316,P316)</f>
        <v>2095000</v>
      </c>
    </row>
    <row r="317" spans="1:20" ht="31.8" customHeight="1" x14ac:dyDescent="0.3">
      <c r="A317" s="154"/>
      <c r="B317" s="149"/>
      <c r="C317" s="154"/>
      <c r="D317" s="149"/>
      <c r="E317" s="149"/>
      <c r="F317" s="154"/>
      <c r="G317" s="154"/>
      <c r="H317" s="34"/>
      <c r="I317" s="38" t="s">
        <v>35</v>
      </c>
      <c r="J317" s="36"/>
      <c r="K317" s="36"/>
      <c r="L317" s="37">
        <f>SUM(L315:L316)</f>
        <v>2000000</v>
      </c>
      <c r="M317" s="37"/>
      <c r="N317" s="37">
        <f t="shared" ref="N317:S317" si="120">SUM(N315:N316)</f>
        <v>500000</v>
      </c>
      <c r="O317" s="37"/>
      <c r="P317" s="37">
        <f t="shared" si="120"/>
        <v>2500000</v>
      </c>
      <c r="Q317" s="37">
        <f t="shared" si="120"/>
        <v>0</v>
      </c>
      <c r="R317" s="37"/>
      <c r="S317" s="37">
        <f t="shared" si="120"/>
        <v>2500000</v>
      </c>
    </row>
    <row r="318" spans="1:20" x14ac:dyDescent="0.3">
      <c r="A318" s="152" t="s">
        <v>115</v>
      </c>
      <c r="B318" s="147">
        <v>200508</v>
      </c>
      <c r="C318" s="152" t="s">
        <v>463</v>
      </c>
      <c r="D318" s="147" t="s">
        <v>46</v>
      </c>
      <c r="E318" s="169" t="s">
        <v>110</v>
      </c>
      <c r="F318" s="152" t="s">
        <v>438</v>
      </c>
      <c r="G318" s="152" t="s">
        <v>27</v>
      </c>
      <c r="H318" s="88">
        <v>22267</v>
      </c>
      <c r="I318" s="89">
        <v>2023</v>
      </c>
      <c r="J318" s="12" t="s">
        <v>13</v>
      </c>
      <c r="K318" s="12" t="s">
        <v>29</v>
      </c>
      <c r="L318" s="13">
        <v>600000</v>
      </c>
      <c r="M318" s="105" t="s">
        <v>320</v>
      </c>
      <c r="N318" s="13">
        <v>0</v>
      </c>
      <c r="O318" s="12" t="s">
        <v>12</v>
      </c>
      <c r="P318" s="13">
        <f>SUM(N318,L318)</f>
        <v>600000</v>
      </c>
      <c r="Q318" s="13">
        <v>600000</v>
      </c>
      <c r="R318" s="12" t="s">
        <v>450</v>
      </c>
      <c r="S318" s="13">
        <f>SUM(Q318,P318)</f>
        <v>1200000</v>
      </c>
      <c r="T318" s="93"/>
    </row>
    <row r="319" spans="1:20" ht="28.8" customHeight="1" x14ac:dyDescent="0.3">
      <c r="A319" s="154"/>
      <c r="B319" s="149"/>
      <c r="C319" s="154"/>
      <c r="D319" s="149"/>
      <c r="E319" s="149"/>
      <c r="F319" s="154"/>
      <c r="G319" s="154"/>
      <c r="H319" s="34"/>
      <c r="I319" s="38" t="s">
        <v>35</v>
      </c>
      <c r="J319" s="36"/>
      <c r="K319" s="36"/>
      <c r="L319" s="37">
        <f>SUM(L318)</f>
        <v>600000</v>
      </c>
      <c r="M319" s="71"/>
      <c r="N319" s="37">
        <f>SUM(N318)</f>
        <v>0</v>
      </c>
      <c r="O319" s="71"/>
      <c r="P319" s="37">
        <f>SUM(P318)</f>
        <v>600000</v>
      </c>
      <c r="Q319" s="37">
        <f>SUM(Q318)</f>
        <v>600000</v>
      </c>
      <c r="R319" s="71"/>
      <c r="S319" s="37">
        <f>SUM(S318)</f>
        <v>1200000</v>
      </c>
      <c r="T319" s="93"/>
    </row>
    <row r="320" spans="1:20" ht="12.75" customHeight="1" x14ac:dyDescent="0.3">
      <c r="A320" s="152" t="s">
        <v>121</v>
      </c>
      <c r="B320" s="147">
        <v>200514</v>
      </c>
      <c r="C320" s="152" t="s">
        <v>116</v>
      </c>
      <c r="D320" s="147" t="s">
        <v>46</v>
      </c>
      <c r="E320" s="147" t="s">
        <v>98</v>
      </c>
      <c r="F320" s="152" t="s">
        <v>436</v>
      </c>
      <c r="G320" s="152" t="s">
        <v>253</v>
      </c>
      <c r="H320" s="33">
        <v>20938</v>
      </c>
      <c r="I320" s="12">
        <v>2022</v>
      </c>
      <c r="J320" s="12" t="s">
        <v>13</v>
      </c>
      <c r="K320" s="12" t="s">
        <v>500</v>
      </c>
      <c r="L320" s="13">
        <v>120000</v>
      </c>
      <c r="M320" s="105">
        <v>5307</v>
      </c>
      <c r="N320" s="13">
        <v>30000</v>
      </c>
      <c r="O320" s="12" t="s">
        <v>12</v>
      </c>
      <c r="P320" s="13">
        <f t="shared" ref="P320:P322" si="121">SUM(N320,L320)</f>
        <v>150000</v>
      </c>
      <c r="S320" s="13">
        <f>SUM(P320:Q320)</f>
        <v>150000</v>
      </c>
      <c r="T320" s="93"/>
    </row>
    <row r="321" spans="1:21" ht="12.75" customHeight="1" x14ac:dyDescent="0.3">
      <c r="A321" s="157"/>
      <c r="B321" s="148"/>
      <c r="C321" s="157"/>
      <c r="D321" s="148"/>
      <c r="E321" s="148"/>
      <c r="F321" s="157"/>
      <c r="G321" s="157"/>
      <c r="H321" s="33">
        <v>20939</v>
      </c>
      <c r="I321" s="12">
        <v>2022</v>
      </c>
      <c r="J321" s="12" t="s">
        <v>13</v>
      </c>
      <c r="K321" s="12" t="s">
        <v>500</v>
      </c>
      <c r="L321" s="13">
        <v>160000</v>
      </c>
      <c r="M321" s="105">
        <v>5307</v>
      </c>
      <c r="N321" s="13">
        <v>40000</v>
      </c>
      <c r="O321" s="12" t="s">
        <v>12</v>
      </c>
      <c r="P321" s="13">
        <f t="shared" si="121"/>
        <v>200000</v>
      </c>
      <c r="S321" s="13">
        <f t="shared" ref="S321:S323" si="122">SUM(P321:Q321)</f>
        <v>200000</v>
      </c>
      <c r="T321" s="93"/>
    </row>
    <row r="322" spans="1:21" ht="12.75" customHeight="1" x14ac:dyDescent="0.3">
      <c r="A322" s="157"/>
      <c r="B322" s="148"/>
      <c r="C322" s="157"/>
      <c r="D322" s="148"/>
      <c r="E322" s="148"/>
      <c r="F322" s="157"/>
      <c r="G322" s="157"/>
      <c r="H322" s="33">
        <v>20941</v>
      </c>
      <c r="I322" s="12">
        <v>2022</v>
      </c>
      <c r="J322" s="12" t="s">
        <v>13</v>
      </c>
      <c r="K322" s="12" t="s">
        <v>500</v>
      </c>
      <c r="L322" s="13">
        <v>240000</v>
      </c>
      <c r="M322" s="105">
        <v>5307</v>
      </c>
      <c r="N322" s="13">
        <v>60000</v>
      </c>
      <c r="O322" s="12" t="s">
        <v>12</v>
      </c>
      <c r="P322" s="13">
        <f t="shared" si="121"/>
        <v>300000</v>
      </c>
      <c r="S322" s="13">
        <f t="shared" si="122"/>
        <v>300000</v>
      </c>
      <c r="T322" s="93"/>
      <c r="U322" s="86"/>
    </row>
    <row r="323" spans="1:21" ht="12.75" customHeight="1" x14ac:dyDescent="0.3">
      <c r="A323" s="157"/>
      <c r="B323" s="148"/>
      <c r="C323" s="157"/>
      <c r="D323" s="148"/>
      <c r="E323" s="148"/>
      <c r="F323" s="157"/>
      <c r="G323" s="157"/>
      <c r="H323" s="33">
        <v>22268</v>
      </c>
      <c r="I323" s="12">
        <v>2022</v>
      </c>
      <c r="J323" s="12" t="s">
        <v>13</v>
      </c>
      <c r="K323" s="12" t="s">
        <v>29</v>
      </c>
      <c r="L323" s="13">
        <v>1014796</v>
      </c>
      <c r="M323" s="105">
        <v>5307</v>
      </c>
      <c r="N323" s="13">
        <v>253699</v>
      </c>
      <c r="O323" s="12" t="s">
        <v>12</v>
      </c>
      <c r="P323" s="13">
        <f t="shared" ref="P323" si="123">SUM(L323,N323)</f>
        <v>1268495</v>
      </c>
      <c r="S323" s="13">
        <f t="shared" si="122"/>
        <v>1268495</v>
      </c>
      <c r="T323" s="93"/>
      <c r="U323" s="86"/>
    </row>
    <row r="324" spans="1:21" ht="12.75" customHeight="1" x14ac:dyDescent="0.3">
      <c r="A324" s="157"/>
      <c r="B324" s="148"/>
      <c r="C324" s="157"/>
      <c r="D324" s="148"/>
      <c r="E324" s="148"/>
      <c r="F324" s="157"/>
      <c r="G324" s="157"/>
      <c r="H324" s="33">
        <v>22268</v>
      </c>
      <c r="I324" s="12">
        <v>2022</v>
      </c>
      <c r="J324" s="12" t="s">
        <v>13</v>
      </c>
      <c r="K324" s="12" t="s">
        <v>500</v>
      </c>
      <c r="L324" s="13">
        <v>944000</v>
      </c>
      <c r="M324" s="105">
        <v>5307</v>
      </c>
      <c r="N324" s="13">
        <v>236000</v>
      </c>
      <c r="O324" s="12" t="s">
        <v>12</v>
      </c>
      <c r="P324" s="13">
        <f t="shared" ref="P324" si="124">SUM(L324,N324)</f>
        <v>1180000</v>
      </c>
      <c r="S324" s="13">
        <f t="shared" ref="S324" si="125">SUM(P324:Q324)</f>
        <v>1180000</v>
      </c>
      <c r="T324" s="93"/>
      <c r="U324" s="86"/>
    </row>
    <row r="325" spans="1:21" ht="12.75" customHeight="1" x14ac:dyDescent="0.3">
      <c r="A325" s="157"/>
      <c r="B325" s="148"/>
      <c r="C325" s="157"/>
      <c r="D325" s="148"/>
      <c r="E325" s="148"/>
      <c r="F325" s="157"/>
      <c r="G325" s="157"/>
      <c r="H325" s="33">
        <v>22269</v>
      </c>
      <c r="I325" s="12">
        <v>2023</v>
      </c>
      <c r="J325" s="12" t="s">
        <v>13</v>
      </c>
      <c r="K325" s="12" t="s">
        <v>29</v>
      </c>
      <c r="L325" s="13">
        <v>800000</v>
      </c>
      <c r="M325" s="105">
        <v>5307</v>
      </c>
      <c r="N325" s="13">
        <f t="shared" ref="N325:N326" si="126">L325*1.25-L325</f>
        <v>200000</v>
      </c>
      <c r="O325" s="12" t="s">
        <v>12</v>
      </c>
      <c r="P325" s="13">
        <f t="shared" ref="P325:P326" si="127">SUM(L325,N325)</f>
        <v>1000000</v>
      </c>
      <c r="S325" s="13">
        <f t="shared" ref="S325:S326" si="128">SUM(P325:Q325)</f>
        <v>1000000</v>
      </c>
      <c r="T325" s="93"/>
      <c r="U325" s="86"/>
    </row>
    <row r="326" spans="1:21" ht="12.75" customHeight="1" x14ac:dyDescent="0.3">
      <c r="A326" s="157"/>
      <c r="B326" s="148"/>
      <c r="C326" s="157"/>
      <c r="D326" s="148"/>
      <c r="E326" s="148"/>
      <c r="F326" s="157"/>
      <c r="G326" s="157"/>
      <c r="H326" s="33">
        <v>22270</v>
      </c>
      <c r="I326" s="12">
        <v>2024</v>
      </c>
      <c r="J326" s="12" t="s">
        <v>13</v>
      </c>
      <c r="K326" s="12" t="s">
        <v>29</v>
      </c>
      <c r="L326" s="13">
        <v>800000</v>
      </c>
      <c r="M326" s="105">
        <v>5307</v>
      </c>
      <c r="N326" s="13">
        <f t="shared" si="126"/>
        <v>200000</v>
      </c>
      <c r="O326" s="12" t="s">
        <v>12</v>
      </c>
      <c r="P326" s="13">
        <f t="shared" si="127"/>
        <v>1000000</v>
      </c>
      <c r="S326" s="13">
        <f t="shared" si="128"/>
        <v>1000000</v>
      </c>
      <c r="T326" s="93"/>
      <c r="U326" s="86"/>
    </row>
    <row r="327" spans="1:21" ht="12.75" customHeight="1" x14ac:dyDescent="0.3">
      <c r="A327" s="154"/>
      <c r="B327" s="149"/>
      <c r="C327" s="154"/>
      <c r="D327" s="149"/>
      <c r="E327" s="149"/>
      <c r="F327" s="154"/>
      <c r="G327" s="154"/>
      <c r="H327" s="34"/>
      <c r="I327" s="38" t="s">
        <v>35</v>
      </c>
      <c r="J327" s="36"/>
      <c r="K327" s="36"/>
      <c r="L327" s="37">
        <f>SUM(L320:L326)</f>
        <v>4078796</v>
      </c>
      <c r="M327" s="71"/>
      <c r="N327" s="37">
        <f>SUM(N320:N326)</f>
        <v>1019699</v>
      </c>
      <c r="O327" s="71"/>
      <c r="P327" s="37">
        <f>SUM(P320:P326)</f>
        <v>5098495</v>
      </c>
      <c r="Q327" s="37">
        <f>SUM(Q320:Q326)</f>
        <v>0</v>
      </c>
      <c r="R327" s="71"/>
      <c r="S327" s="37">
        <f>SUM(S320:S326)</f>
        <v>5098495</v>
      </c>
    </row>
    <row r="328" spans="1:21" ht="12.75" customHeight="1" x14ac:dyDescent="0.3">
      <c r="A328" s="152" t="s">
        <v>153</v>
      </c>
      <c r="B328" s="147">
        <v>170402</v>
      </c>
      <c r="C328" s="152" t="s">
        <v>154</v>
      </c>
      <c r="D328" s="147" t="s">
        <v>46</v>
      </c>
      <c r="E328" s="147" t="s">
        <v>98</v>
      </c>
      <c r="F328" s="152" t="s">
        <v>439</v>
      </c>
      <c r="G328" s="152" t="s">
        <v>25</v>
      </c>
      <c r="H328" s="33">
        <v>20944</v>
      </c>
      <c r="I328" s="12">
        <v>2021</v>
      </c>
      <c r="J328" s="12" t="s">
        <v>13</v>
      </c>
      <c r="K328" s="12" t="s">
        <v>229</v>
      </c>
      <c r="L328" s="13">
        <v>0</v>
      </c>
      <c r="M328" s="105">
        <v>5307</v>
      </c>
      <c r="N328" s="13">
        <v>0</v>
      </c>
      <c r="O328" s="12" t="s">
        <v>12</v>
      </c>
      <c r="P328" s="13">
        <f t="shared" ref="P328:P330" si="129">SUM(N328,L328)</f>
        <v>0</v>
      </c>
      <c r="Q328" s="13">
        <v>150000</v>
      </c>
      <c r="R328" s="12" t="s">
        <v>152</v>
      </c>
      <c r="S328" s="13">
        <f t="shared" ref="S328:S330" si="130">SUM(Q328,P328)</f>
        <v>150000</v>
      </c>
    </row>
    <row r="329" spans="1:21" ht="12.75" customHeight="1" x14ac:dyDescent="0.3">
      <c r="A329" s="157"/>
      <c r="B329" s="148"/>
      <c r="C329" s="157"/>
      <c r="D329" s="148"/>
      <c r="E329" s="148"/>
      <c r="F329" s="157"/>
      <c r="G329" s="157"/>
      <c r="H329" s="33">
        <v>20945</v>
      </c>
      <c r="I329" s="12">
        <v>2021</v>
      </c>
      <c r="J329" s="12" t="s">
        <v>13</v>
      </c>
      <c r="K329" s="12" t="s">
        <v>229</v>
      </c>
      <c r="L329" s="13">
        <v>0</v>
      </c>
      <c r="M329" s="105">
        <v>5307</v>
      </c>
      <c r="N329" s="13">
        <v>0</v>
      </c>
      <c r="O329" s="12" t="s">
        <v>12</v>
      </c>
      <c r="P329" s="13">
        <f t="shared" si="129"/>
        <v>0</v>
      </c>
      <c r="Q329" s="13">
        <v>150000</v>
      </c>
      <c r="R329" s="12" t="s">
        <v>152</v>
      </c>
      <c r="S329" s="13">
        <f t="shared" si="130"/>
        <v>150000</v>
      </c>
    </row>
    <row r="330" spans="1:21" x14ac:dyDescent="0.3">
      <c r="A330" s="157"/>
      <c r="B330" s="148"/>
      <c r="C330" s="157"/>
      <c r="D330" s="148"/>
      <c r="E330" s="148"/>
      <c r="F330" s="157"/>
      <c r="G330" s="157"/>
      <c r="H330" s="33">
        <v>20946</v>
      </c>
      <c r="I330" s="12">
        <v>2021</v>
      </c>
      <c r="J330" s="12" t="s">
        <v>13</v>
      </c>
      <c r="K330" s="12" t="s">
        <v>230</v>
      </c>
      <c r="L330" s="13">
        <v>0</v>
      </c>
      <c r="M330" s="105">
        <v>5307</v>
      </c>
      <c r="N330" s="13">
        <v>0</v>
      </c>
      <c r="O330" s="12" t="s">
        <v>12</v>
      </c>
      <c r="P330" s="13">
        <f t="shared" si="129"/>
        <v>0</v>
      </c>
      <c r="Q330" s="13">
        <v>150000</v>
      </c>
      <c r="R330" s="12" t="s">
        <v>152</v>
      </c>
      <c r="S330" s="13">
        <f t="shared" si="130"/>
        <v>150000</v>
      </c>
    </row>
    <row r="331" spans="1:21" x14ac:dyDescent="0.3">
      <c r="A331" s="154"/>
      <c r="B331" s="149"/>
      <c r="C331" s="154"/>
      <c r="D331" s="149"/>
      <c r="E331" s="149"/>
      <c r="F331" s="154"/>
      <c r="G331" s="154"/>
      <c r="H331" s="34"/>
      <c r="I331" s="38" t="s">
        <v>35</v>
      </c>
      <c r="J331" s="36"/>
      <c r="K331" s="36"/>
      <c r="L331" s="37">
        <f t="shared" ref="L331:S331" si="131">SUM(L328:L330)</f>
        <v>0</v>
      </c>
      <c r="M331" s="37"/>
      <c r="N331" s="37">
        <f t="shared" si="131"/>
        <v>0</v>
      </c>
      <c r="O331" s="37"/>
      <c r="P331" s="37">
        <f t="shared" si="131"/>
        <v>0</v>
      </c>
      <c r="Q331" s="37">
        <f t="shared" si="131"/>
        <v>450000</v>
      </c>
      <c r="R331" s="37"/>
      <c r="S331" s="37">
        <f t="shared" si="131"/>
        <v>450000</v>
      </c>
      <c r="T331" s="93"/>
    </row>
    <row r="332" spans="1:21" x14ac:dyDescent="0.3">
      <c r="A332" s="152" t="s">
        <v>117</v>
      </c>
      <c r="B332" s="147">
        <v>200515</v>
      </c>
      <c r="C332" s="152" t="s">
        <v>118</v>
      </c>
      <c r="D332" s="147" t="s">
        <v>46</v>
      </c>
      <c r="E332" s="169" t="s">
        <v>110</v>
      </c>
      <c r="F332" s="152" t="s">
        <v>440</v>
      </c>
      <c r="G332" s="152" t="s">
        <v>272</v>
      </c>
      <c r="H332" s="88">
        <v>22271</v>
      </c>
      <c r="I332" s="89">
        <v>2022</v>
      </c>
      <c r="J332" s="12" t="s">
        <v>13</v>
      </c>
      <c r="K332" s="12" t="s">
        <v>507</v>
      </c>
      <c r="L332" s="91">
        <v>2500000</v>
      </c>
      <c r="M332" s="105">
        <v>5307</v>
      </c>
      <c r="N332" s="91">
        <f>1.25*L332-L332</f>
        <v>625000</v>
      </c>
      <c r="O332" s="92" t="s">
        <v>12</v>
      </c>
      <c r="P332" s="91">
        <f>SUM(N332,L332)</f>
        <v>3125000</v>
      </c>
      <c r="S332" s="13">
        <f>SUM(Q332,P332)</f>
        <v>3125000</v>
      </c>
    </row>
    <row r="333" spans="1:21" ht="41.4" customHeight="1" x14ac:dyDescent="0.3">
      <c r="A333" s="154"/>
      <c r="B333" s="149"/>
      <c r="C333" s="154"/>
      <c r="D333" s="149"/>
      <c r="E333" s="149"/>
      <c r="F333" s="154"/>
      <c r="G333" s="154"/>
      <c r="H333" s="34"/>
      <c r="I333" s="38" t="s">
        <v>35</v>
      </c>
      <c r="J333" s="36"/>
      <c r="K333" s="36"/>
      <c r="L333" s="37">
        <f>SUM(L332:L332)</f>
        <v>2500000</v>
      </c>
      <c r="M333" s="71"/>
      <c r="N333" s="37">
        <f>SUM(N332:N332)</f>
        <v>625000</v>
      </c>
      <c r="O333" s="71"/>
      <c r="P333" s="37">
        <f>SUM(P332:P332)</f>
        <v>3125000</v>
      </c>
      <c r="Q333" s="37">
        <f>SUM(Q332:Q332)</f>
        <v>0</v>
      </c>
      <c r="R333" s="71"/>
      <c r="S333" s="37">
        <f>SUM(S332:S332)</f>
        <v>3125000</v>
      </c>
    </row>
    <row r="334" spans="1:21" x14ac:dyDescent="0.3">
      <c r="A334" s="152" t="s">
        <v>364</v>
      </c>
      <c r="B334" s="147">
        <v>200505</v>
      </c>
      <c r="C334" s="152" t="s">
        <v>111</v>
      </c>
      <c r="D334" s="169" t="s">
        <v>110</v>
      </c>
      <c r="E334" s="169" t="s">
        <v>110</v>
      </c>
      <c r="F334" s="170" t="s">
        <v>534</v>
      </c>
      <c r="G334" s="170" t="s">
        <v>534</v>
      </c>
      <c r="H334" s="88">
        <v>22273</v>
      </c>
      <c r="I334" s="89">
        <v>2022</v>
      </c>
      <c r="J334" s="12" t="s">
        <v>13</v>
      </c>
      <c r="K334" s="12" t="s">
        <v>503</v>
      </c>
      <c r="L334" s="13">
        <v>544938</v>
      </c>
      <c r="M334" s="105" t="s">
        <v>303</v>
      </c>
      <c r="N334" s="13">
        <v>0</v>
      </c>
      <c r="O334" s="12" t="s">
        <v>12</v>
      </c>
      <c r="P334" s="13">
        <f>SUM(L334,N334)</f>
        <v>544938</v>
      </c>
      <c r="S334" s="13">
        <f>SUM(P334:Q334)</f>
        <v>544938</v>
      </c>
    </row>
    <row r="335" spans="1:21" x14ac:dyDescent="0.3">
      <c r="A335" s="157"/>
      <c r="B335" s="148"/>
      <c r="C335" s="157"/>
      <c r="D335" s="162"/>
      <c r="E335" s="162"/>
      <c r="F335" s="171"/>
      <c r="G335" s="171"/>
      <c r="H335" s="88">
        <v>22273</v>
      </c>
      <c r="I335" s="89">
        <v>2022</v>
      </c>
      <c r="J335" s="12" t="s">
        <v>13</v>
      </c>
      <c r="K335" s="12" t="s">
        <v>504</v>
      </c>
      <c r="L335" s="13">
        <v>46240</v>
      </c>
      <c r="M335" s="105" t="s">
        <v>304</v>
      </c>
      <c r="N335" s="13">
        <v>0</v>
      </c>
      <c r="O335" s="12" t="s">
        <v>12</v>
      </c>
      <c r="P335" s="13">
        <f t="shared" ref="P335:P337" si="132">SUM(L335,N335)</f>
        <v>46240</v>
      </c>
      <c r="S335" s="13">
        <f t="shared" ref="S335:S337" si="133">SUM(P335:Q335)</f>
        <v>46240</v>
      </c>
    </row>
    <row r="336" spans="1:21" x14ac:dyDescent="0.3">
      <c r="A336" s="157"/>
      <c r="B336" s="148"/>
      <c r="C336" s="157"/>
      <c r="D336" s="162"/>
      <c r="E336" s="162"/>
      <c r="F336" s="171"/>
      <c r="G336" s="171"/>
      <c r="H336" s="88">
        <v>22273</v>
      </c>
      <c r="I336" s="89">
        <v>2022</v>
      </c>
      <c r="J336" s="12" t="s">
        <v>13</v>
      </c>
      <c r="K336" s="12" t="s">
        <v>505</v>
      </c>
      <c r="L336" s="13">
        <v>46241</v>
      </c>
      <c r="M336" s="105" t="s">
        <v>305</v>
      </c>
      <c r="N336" s="13">
        <v>0</v>
      </c>
      <c r="O336" s="12" t="s">
        <v>12</v>
      </c>
      <c r="P336" s="13">
        <f t="shared" si="132"/>
        <v>46241</v>
      </c>
      <c r="S336" s="13">
        <f t="shared" si="133"/>
        <v>46241</v>
      </c>
    </row>
    <row r="337" spans="1:21" x14ac:dyDescent="0.3">
      <c r="A337" s="157"/>
      <c r="B337" s="148"/>
      <c r="C337" s="157"/>
      <c r="D337" s="162"/>
      <c r="E337" s="162"/>
      <c r="F337" s="171"/>
      <c r="G337" s="171"/>
      <c r="H337" s="88">
        <v>22273</v>
      </c>
      <c r="I337" s="89">
        <v>2022</v>
      </c>
      <c r="J337" s="12" t="s">
        <v>13</v>
      </c>
      <c r="K337" s="12" t="s">
        <v>532</v>
      </c>
      <c r="L337" s="13">
        <v>358836.2</v>
      </c>
      <c r="M337" s="105" t="s">
        <v>306</v>
      </c>
      <c r="N337" s="13">
        <v>89709.05</v>
      </c>
      <c r="O337" s="12" t="s">
        <v>12</v>
      </c>
      <c r="P337" s="13">
        <f t="shared" si="132"/>
        <v>448545.25</v>
      </c>
      <c r="S337" s="13">
        <f t="shared" si="133"/>
        <v>448545.25</v>
      </c>
    </row>
    <row r="338" spans="1:21" x14ac:dyDescent="0.3">
      <c r="A338" s="157"/>
      <c r="B338" s="148"/>
      <c r="C338" s="157"/>
      <c r="D338" s="162"/>
      <c r="E338" s="162"/>
      <c r="F338" s="171"/>
      <c r="G338" s="171"/>
      <c r="H338" s="88">
        <v>22273</v>
      </c>
      <c r="I338" s="89">
        <v>2022</v>
      </c>
      <c r="J338" s="12" t="s">
        <v>13</v>
      </c>
      <c r="K338" s="12" t="s">
        <v>532</v>
      </c>
      <c r="L338" s="13">
        <v>853232.8</v>
      </c>
      <c r="M338" s="105" t="s">
        <v>306</v>
      </c>
      <c r="N338" s="13">
        <v>213307.95</v>
      </c>
      <c r="O338" s="12" t="s">
        <v>12</v>
      </c>
      <c r="P338" s="13">
        <f t="shared" ref="P338" si="134">SUM(L338,N338)</f>
        <v>1066540.75</v>
      </c>
      <c r="S338" s="13">
        <f t="shared" ref="S338" si="135">SUM(P338:Q338)</f>
        <v>1066540.75</v>
      </c>
      <c r="U338" s="86"/>
    </row>
    <row r="339" spans="1:21" ht="12.6" customHeight="1" x14ac:dyDescent="0.3">
      <c r="A339" s="154"/>
      <c r="B339" s="149"/>
      <c r="C339" s="154"/>
      <c r="D339" s="155"/>
      <c r="E339" s="155"/>
      <c r="F339" s="154"/>
      <c r="G339" s="154"/>
      <c r="H339" s="34"/>
      <c r="I339" s="38" t="s">
        <v>35</v>
      </c>
      <c r="J339" s="36"/>
      <c r="K339" s="36"/>
      <c r="L339" s="37">
        <f>SUM(L334:L338)</f>
        <v>1849488</v>
      </c>
      <c r="M339" s="37"/>
      <c r="N339" s="37">
        <f t="shared" ref="N339:S339" si="136">SUM(N334:N338)</f>
        <v>303017</v>
      </c>
      <c r="O339" s="37"/>
      <c r="P339" s="37">
        <f t="shared" si="136"/>
        <v>2152505</v>
      </c>
      <c r="Q339" s="37">
        <f t="shared" si="136"/>
        <v>0</v>
      </c>
      <c r="R339" s="37"/>
      <c r="S339" s="37">
        <f t="shared" si="136"/>
        <v>2152505</v>
      </c>
      <c r="U339" s="86"/>
    </row>
    <row r="340" spans="1:21" x14ac:dyDescent="0.3">
      <c r="A340" s="152" t="s">
        <v>363</v>
      </c>
      <c r="B340" s="147">
        <v>200506</v>
      </c>
      <c r="C340" s="152" t="s">
        <v>502</v>
      </c>
      <c r="D340" s="169" t="s">
        <v>110</v>
      </c>
      <c r="E340" s="169" t="s">
        <v>110</v>
      </c>
      <c r="F340" s="170" t="s">
        <v>534</v>
      </c>
      <c r="G340" s="170" t="s">
        <v>563</v>
      </c>
      <c r="H340" s="88">
        <v>22274</v>
      </c>
      <c r="I340" s="89">
        <v>2024</v>
      </c>
      <c r="J340" s="12" t="s">
        <v>13</v>
      </c>
      <c r="K340" s="12" t="s">
        <v>29</v>
      </c>
      <c r="L340" s="13">
        <v>4660930</v>
      </c>
      <c r="M340" s="105">
        <v>5337</v>
      </c>
      <c r="N340" s="13">
        <v>1165232.5</v>
      </c>
      <c r="O340" s="12" t="s">
        <v>12</v>
      </c>
      <c r="P340" s="13">
        <f>SUM(L340,N340)</f>
        <v>5826162.5</v>
      </c>
      <c r="S340" s="13">
        <f>SUM(Q340,P340)</f>
        <v>5826162.5</v>
      </c>
      <c r="U340" s="86"/>
    </row>
    <row r="341" spans="1:21" x14ac:dyDescent="0.3">
      <c r="A341" s="157"/>
      <c r="B341" s="148"/>
      <c r="C341" s="157"/>
      <c r="D341" s="162"/>
      <c r="E341" s="162"/>
      <c r="F341" s="171"/>
      <c r="G341" s="171"/>
      <c r="H341" s="88">
        <v>22274</v>
      </c>
      <c r="I341" s="89">
        <v>2024</v>
      </c>
      <c r="J341" s="12" t="s">
        <v>13</v>
      </c>
      <c r="K341" s="12" t="s">
        <v>29</v>
      </c>
      <c r="L341" s="13">
        <v>282790.8</v>
      </c>
      <c r="M341" s="105">
        <v>5337</v>
      </c>
      <c r="N341" s="13">
        <v>70697.7</v>
      </c>
      <c r="O341" s="12" t="s">
        <v>12</v>
      </c>
      <c r="P341" s="13">
        <f>SUM(L341,N341)</f>
        <v>353488.5</v>
      </c>
      <c r="S341" s="13">
        <f>SUM(Q341,P341)</f>
        <v>353488.5</v>
      </c>
      <c r="U341" s="86"/>
    </row>
    <row r="342" spans="1:21" ht="41.4" customHeight="1" x14ac:dyDescent="0.3">
      <c r="A342" s="154"/>
      <c r="B342" s="149"/>
      <c r="C342" s="154"/>
      <c r="D342" s="155"/>
      <c r="E342" s="155"/>
      <c r="F342" s="154"/>
      <c r="G342" s="154"/>
      <c r="H342" s="34"/>
      <c r="I342" s="38" t="s">
        <v>35</v>
      </c>
      <c r="J342" s="36"/>
      <c r="K342" s="36"/>
      <c r="L342" s="37">
        <f>SUM(L340:L341)</f>
        <v>4943720.8</v>
      </c>
      <c r="M342" s="37"/>
      <c r="N342" s="37">
        <f t="shared" ref="N342:S342" si="137">SUM(N340:N341)</f>
        <v>1235930.2</v>
      </c>
      <c r="O342" s="37"/>
      <c r="P342" s="37">
        <f t="shared" si="137"/>
        <v>6179651</v>
      </c>
      <c r="Q342" s="37">
        <f t="shared" si="137"/>
        <v>0</v>
      </c>
      <c r="R342" s="37"/>
      <c r="S342" s="37">
        <f t="shared" si="137"/>
        <v>6179651</v>
      </c>
      <c r="U342" s="86"/>
    </row>
    <row r="343" spans="1:21" x14ac:dyDescent="0.3">
      <c r="A343" s="152" t="s">
        <v>365</v>
      </c>
      <c r="B343" s="147">
        <v>200507</v>
      </c>
      <c r="C343" s="152" t="s">
        <v>112</v>
      </c>
      <c r="D343" s="169" t="s">
        <v>46</v>
      </c>
      <c r="E343" s="169" t="s">
        <v>98</v>
      </c>
      <c r="F343" s="170" t="s">
        <v>534</v>
      </c>
      <c r="G343" s="170" t="s">
        <v>563</v>
      </c>
      <c r="H343" s="88">
        <v>22275</v>
      </c>
      <c r="I343" s="89">
        <v>2024</v>
      </c>
      <c r="J343" s="12" t="s">
        <v>13</v>
      </c>
      <c r="K343" s="12" t="s">
        <v>29</v>
      </c>
      <c r="L343" s="13">
        <v>3194334.4</v>
      </c>
      <c r="M343" s="105">
        <v>5339</v>
      </c>
      <c r="N343" s="13">
        <v>798583.6</v>
      </c>
      <c r="O343" s="12" t="s">
        <v>12</v>
      </c>
      <c r="P343" s="13">
        <f>SUM(L343,N343)</f>
        <v>3992918</v>
      </c>
      <c r="S343" s="13">
        <f>SUM(P343:Q343)</f>
        <v>3992918</v>
      </c>
    </row>
    <row r="344" spans="1:21" ht="43.2" customHeight="1" x14ac:dyDescent="0.3">
      <c r="A344" s="154"/>
      <c r="B344" s="149"/>
      <c r="C344" s="154"/>
      <c r="D344" s="155"/>
      <c r="E344" s="155"/>
      <c r="F344" s="154"/>
      <c r="G344" s="154"/>
      <c r="H344" s="34"/>
      <c r="I344" s="38" t="s">
        <v>35</v>
      </c>
      <c r="J344" s="36"/>
      <c r="K344" s="36"/>
      <c r="L344" s="37">
        <f>SUM(L343:L343)</f>
        <v>3194334.4</v>
      </c>
      <c r="M344" s="37"/>
      <c r="N344" s="37">
        <f>SUM(N343:N343)</f>
        <v>798583.6</v>
      </c>
      <c r="O344" s="37"/>
      <c r="P344" s="37">
        <f>SUM(P343:P343)</f>
        <v>3992918</v>
      </c>
      <c r="Q344" s="37">
        <f>SUM(Q343:Q343)</f>
        <v>0</v>
      </c>
      <c r="R344" s="37"/>
      <c r="S344" s="37">
        <f>SUM(S343:S343)</f>
        <v>3992918</v>
      </c>
      <c r="U344" s="86"/>
    </row>
    <row r="345" spans="1:21" s="110" customFormat="1" ht="12.75" customHeight="1" x14ac:dyDescent="0.3">
      <c r="A345" s="150" t="s">
        <v>231</v>
      </c>
      <c r="B345" s="159">
        <v>200704</v>
      </c>
      <c r="C345" s="150" t="s">
        <v>151</v>
      </c>
      <c r="D345" s="159" t="s">
        <v>98</v>
      </c>
      <c r="E345" s="159" t="s">
        <v>98</v>
      </c>
      <c r="F345" s="150" t="s">
        <v>435</v>
      </c>
      <c r="G345" s="150" t="s">
        <v>136</v>
      </c>
      <c r="H345" s="33">
        <v>22327</v>
      </c>
      <c r="I345" s="12">
        <v>2021</v>
      </c>
      <c r="J345" s="12" t="s">
        <v>13</v>
      </c>
      <c r="K345" s="12" t="s">
        <v>246</v>
      </c>
      <c r="L345" s="13">
        <v>76000</v>
      </c>
      <c r="M345" s="112">
        <v>5310</v>
      </c>
      <c r="N345" s="13">
        <v>19000</v>
      </c>
      <c r="O345" s="12" t="s">
        <v>12</v>
      </c>
      <c r="P345" s="13">
        <f>SUM(N345,L345)</f>
        <v>95000</v>
      </c>
      <c r="Q345" s="13">
        <v>305000</v>
      </c>
      <c r="R345" s="12" t="s">
        <v>12</v>
      </c>
      <c r="S345" s="13">
        <f>SUM(Q345,P345)</f>
        <v>400000</v>
      </c>
      <c r="T345" s="111"/>
    </row>
    <row r="346" spans="1:21" s="110" customFormat="1" ht="43.2" customHeight="1" x14ac:dyDescent="0.3">
      <c r="A346" s="150"/>
      <c r="B346" s="159"/>
      <c r="C346" s="150"/>
      <c r="D346" s="161"/>
      <c r="E346" s="161"/>
      <c r="F346" s="150"/>
      <c r="G346" s="151"/>
      <c r="H346" s="113"/>
      <c r="I346" s="40" t="s">
        <v>35</v>
      </c>
      <c r="J346" s="41"/>
      <c r="K346" s="41"/>
      <c r="L346" s="42">
        <f>SUM(L345:L345)</f>
        <v>76000</v>
      </c>
      <c r="M346" s="123"/>
      <c r="N346" s="42">
        <f>SUM(N345:N345)</f>
        <v>19000</v>
      </c>
      <c r="O346" s="43"/>
      <c r="P346" s="42">
        <f>SUM(P345:P345)</f>
        <v>95000</v>
      </c>
      <c r="Q346" s="42">
        <f>SUM(Q345:Q345)</f>
        <v>305000</v>
      </c>
      <c r="R346" s="43"/>
      <c r="S346" s="42">
        <f>SUM(S345:S345)</f>
        <v>400000</v>
      </c>
    </row>
    <row r="347" spans="1:21" ht="12.75" customHeight="1" x14ac:dyDescent="0.3">
      <c r="A347" s="72"/>
      <c r="B347" s="59"/>
      <c r="C347" s="73"/>
      <c r="D347" s="57"/>
      <c r="E347" s="57"/>
      <c r="F347" s="73"/>
      <c r="G347" s="74"/>
      <c r="H347" s="59"/>
      <c r="I347" s="60"/>
      <c r="J347" s="61"/>
      <c r="K347" s="61"/>
      <c r="L347" s="62"/>
      <c r="M347" s="63"/>
      <c r="N347" s="62"/>
      <c r="O347" s="63"/>
      <c r="P347" s="62"/>
      <c r="Q347" s="62"/>
      <c r="R347" s="63"/>
      <c r="S347" s="62"/>
    </row>
    <row r="348" spans="1:21" ht="14.25" customHeight="1" x14ac:dyDescent="0.3">
      <c r="A348" s="94" t="s">
        <v>56</v>
      </c>
      <c r="B348" s="64"/>
      <c r="C348" s="87" t="s">
        <v>6</v>
      </c>
      <c r="D348" s="64"/>
      <c r="E348" s="64"/>
      <c r="F348" s="87" t="s">
        <v>6</v>
      </c>
      <c r="G348" s="87" t="s">
        <v>6</v>
      </c>
      <c r="H348" s="64" t="s">
        <v>6</v>
      </c>
      <c r="I348" s="66" t="s">
        <v>6</v>
      </c>
      <c r="J348" s="67" t="s">
        <v>6</v>
      </c>
      <c r="K348" s="67"/>
      <c r="L348" s="69"/>
      <c r="M348" s="67" t="s">
        <v>6</v>
      </c>
      <c r="N348" s="69"/>
      <c r="O348" s="67" t="s">
        <v>6</v>
      </c>
      <c r="P348" s="69" t="s">
        <v>6</v>
      </c>
      <c r="Q348" s="69" t="s">
        <v>6</v>
      </c>
      <c r="R348" s="67" t="s">
        <v>6</v>
      </c>
      <c r="S348" s="53" t="s">
        <v>0</v>
      </c>
    </row>
    <row r="349" spans="1:21" ht="12.75" customHeight="1" x14ac:dyDescent="0.3">
      <c r="A349" s="168" t="s">
        <v>31</v>
      </c>
      <c r="B349" s="164" t="s">
        <v>3</v>
      </c>
      <c r="C349" s="168" t="s">
        <v>4</v>
      </c>
      <c r="D349" s="164" t="s">
        <v>36</v>
      </c>
      <c r="E349" s="164" t="s">
        <v>103</v>
      </c>
      <c r="F349" s="168" t="s">
        <v>49</v>
      </c>
      <c r="G349" s="168" t="s">
        <v>5</v>
      </c>
      <c r="H349" s="164" t="s">
        <v>47</v>
      </c>
      <c r="I349" s="164" t="s">
        <v>109</v>
      </c>
      <c r="J349" s="164" t="s">
        <v>1</v>
      </c>
      <c r="K349" s="164" t="s">
        <v>28</v>
      </c>
      <c r="L349" s="164" t="s">
        <v>50</v>
      </c>
      <c r="M349" s="164" t="s">
        <v>6</v>
      </c>
      <c r="N349" s="164" t="s">
        <v>51</v>
      </c>
      <c r="O349" s="164" t="s">
        <v>6</v>
      </c>
      <c r="P349" s="172" t="s">
        <v>7</v>
      </c>
      <c r="Q349" s="164" t="s">
        <v>52</v>
      </c>
      <c r="R349" s="164" t="s">
        <v>6</v>
      </c>
      <c r="S349" s="172" t="s">
        <v>8</v>
      </c>
    </row>
    <row r="350" spans="1:21" ht="12.75" customHeight="1" x14ac:dyDescent="0.3">
      <c r="A350" s="168" t="s">
        <v>6</v>
      </c>
      <c r="B350" s="164"/>
      <c r="C350" s="168" t="s">
        <v>6</v>
      </c>
      <c r="D350" s="165"/>
      <c r="E350" s="165"/>
      <c r="F350" s="168" t="s">
        <v>6</v>
      </c>
      <c r="G350" s="168" t="s">
        <v>6</v>
      </c>
      <c r="H350" s="164" t="s">
        <v>6</v>
      </c>
      <c r="I350" s="164" t="s">
        <v>6</v>
      </c>
      <c r="J350" s="164" t="s">
        <v>6</v>
      </c>
      <c r="K350" s="165"/>
      <c r="L350" s="30" t="s">
        <v>9</v>
      </c>
      <c r="M350" s="31" t="s">
        <v>10</v>
      </c>
      <c r="N350" s="30" t="s">
        <v>9</v>
      </c>
      <c r="O350" s="31" t="s">
        <v>10</v>
      </c>
      <c r="P350" s="172" t="s">
        <v>6</v>
      </c>
      <c r="Q350" s="32" t="s">
        <v>9</v>
      </c>
      <c r="R350" s="31" t="s">
        <v>11</v>
      </c>
      <c r="S350" s="172" t="s">
        <v>6</v>
      </c>
    </row>
    <row r="351" spans="1:21" ht="12.75" customHeight="1" x14ac:dyDescent="0.3">
      <c r="A351" s="152" t="s">
        <v>566</v>
      </c>
      <c r="B351" s="147">
        <v>230302</v>
      </c>
      <c r="C351" s="152" t="s">
        <v>580</v>
      </c>
      <c r="D351" s="147" t="s">
        <v>37</v>
      </c>
      <c r="E351" s="147" t="s">
        <v>37</v>
      </c>
      <c r="F351" s="152" t="s">
        <v>567</v>
      </c>
      <c r="G351" s="152" t="s">
        <v>564</v>
      </c>
      <c r="H351" s="177">
        <v>22723</v>
      </c>
      <c r="I351" s="178">
        <v>2023</v>
      </c>
      <c r="J351" s="178" t="s">
        <v>2</v>
      </c>
      <c r="K351" s="178" t="s">
        <v>553</v>
      </c>
      <c r="L351" s="13">
        <v>545290</v>
      </c>
      <c r="M351" s="12" t="s">
        <v>337</v>
      </c>
      <c r="N351" s="13">
        <v>0</v>
      </c>
      <c r="O351" s="12" t="s">
        <v>0</v>
      </c>
      <c r="P351" s="13">
        <f>SUM(N351,L351)</f>
        <v>545290</v>
      </c>
      <c r="S351" s="13">
        <f>SUM(Q351,P351)</f>
        <v>545290</v>
      </c>
      <c r="U351" s="136"/>
    </row>
    <row r="352" spans="1:21" ht="94.2" customHeight="1" x14ac:dyDescent="0.3">
      <c r="A352" s="153"/>
      <c r="B352" s="149"/>
      <c r="C352" s="153"/>
      <c r="D352" s="155"/>
      <c r="E352" s="155"/>
      <c r="F352" s="153"/>
      <c r="G352" s="153"/>
      <c r="H352" s="34"/>
      <c r="I352" s="38" t="s">
        <v>35</v>
      </c>
      <c r="J352" s="36"/>
      <c r="K352" s="36"/>
      <c r="L352" s="37">
        <f>SUM(L351:L351)</f>
        <v>545290</v>
      </c>
      <c r="M352" s="71"/>
      <c r="N352" s="37">
        <f>SUM(N351:N351)</f>
        <v>0</v>
      </c>
      <c r="O352" s="71"/>
      <c r="P352" s="37">
        <f>SUM(P351:P351)</f>
        <v>545290</v>
      </c>
      <c r="Q352" s="37">
        <f>SUM(Q351:Q351)</f>
        <v>0</v>
      </c>
      <c r="R352" s="71"/>
      <c r="S352" s="37">
        <f>SUM(S351:S351)</f>
        <v>545290</v>
      </c>
      <c r="U352" s="136"/>
    </row>
    <row r="353" spans="1:19" ht="12.75" customHeight="1" x14ac:dyDescent="0.3">
      <c r="A353" s="152" t="s">
        <v>510</v>
      </c>
      <c r="B353" s="147">
        <v>221101</v>
      </c>
      <c r="C353" s="152" t="s">
        <v>518</v>
      </c>
      <c r="D353" s="147" t="s">
        <v>375</v>
      </c>
      <c r="E353" s="147" t="s">
        <v>37</v>
      </c>
      <c r="F353" s="152" t="s">
        <v>513</v>
      </c>
      <c r="G353" s="152" t="s">
        <v>511</v>
      </c>
      <c r="H353" s="177">
        <v>22985</v>
      </c>
      <c r="I353" s="178">
        <v>2023</v>
      </c>
      <c r="J353" s="178" t="s">
        <v>2</v>
      </c>
      <c r="K353" s="178" t="s">
        <v>594</v>
      </c>
      <c r="L353" s="13">
        <v>19740600</v>
      </c>
      <c r="M353" s="12" t="s">
        <v>356</v>
      </c>
      <c r="N353" s="13">
        <v>2259400</v>
      </c>
      <c r="O353" s="12" t="s">
        <v>0</v>
      </c>
      <c r="P353" s="13">
        <f>SUM(N353,L353)</f>
        <v>22000000</v>
      </c>
      <c r="S353" s="13">
        <f>SUM(Q353,P353)</f>
        <v>22000000</v>
      </c>
    </row>
    <row r="354" spans="1:19" ht="41.4" customHeight="1" x14ac:dyDescent="0.3">
      <c r="A354" s="153"/>
      <c r="B354" s="149"/>
      <c r="C354" s="153"/>
      <c r="D354" s="155"/>
      <c r="E354" s="155"/>
      <c r="F354" s="153"/>
      <c r="G354" s="153"/>
      <c r="H354" s="34"/>
      <c r="I354" s="38" t="s">
        <v>35</v>
      </c>
      <c r="J354" s="36"/>
      <c r="K354" s="36"/>
      <c r="L354" s="37">
        <f>SUM(L353:L353)</f>
        <v>19740600</v>
      </c>
      <c r="M354" s="71"/>
      <c r="N354" s="37">
        <f>SUM(N353:N353)</f>
        <v>2259400</v>
      </c>
      <c r="O354" s="71"/>
      <c r="P354" s="37">
        <f>SUM(P353:P353)</f>
        <v>22000000</v>
      </c>
      <c r="Q354" s="37">
        <f>SUM(Q353:Q353)</f>
        <v>0</v>
      </c>
      <c r="R354" s="71"/>
      <c r="S354" s="37">
        <f>SUM(S353:S353)</f>
        <v>22000000</v>
      </c>
    </row>
    <row r="355" spans="1:19" ht="12.75" customHeight="1" x14ac:dyDescent="0.3">
      <c r="A355" s="152" t="s">
        <v>451</v>
      </c>
      <c r="B355" s="147">
        <v>220802</v>
      </c>
      <c r="C355" s="152" t="s">
        <v>452</v>
      </c>
      <c r="D355" s="147" t="s">
        <v>42</v>
      </c>
      <c r="E355" s="147" t="s">
        <v>460</v>
      </c>
      <c r="F355" s="152" t="s">
        <v>512</v>
      </c>
      <c r="G355" s="152" t="s">
        <v>462</v>
      </c>
      <c r="H355" s="33">
        <v>22627</v>
      </c>
      <c r="I355" s="12">
        <v>2023</v>
      </c>
      <c r="J355" s="12" t="s">
        <v>2</v>
      </c>
      <c r="K355" s="12" t="s">
        <v>29</v>
      </c>
      <c r="L355" s="13">
        <v>5461013.5599999996</v>
      </c>
      <c r="M355" s="12" t="s">
        <v>461</v>
      </c>
      <c r="N355" s="13">
        <v>625037.43999999994</v>
      </c>
      <c r="O355" s="12" t="s">
        <v>0</v>
      </c>
      <c r="P355" s="13">
        <f>SUM(N355,L355)</f>
        <v>6086051</v>
      </c>
      <c r="S355" s="13">
        <f>SUM(Q355,P355)</f>
        <v>6086051</v>
      </c>
    </row>
    <row r="356" spans="1:19" ht="45" customHeight="1" x14ac:dyDescent="0.3">
      <c r="A356" s="153"/>
      <c r="B356" s="149"/>
      <c r="C356" s="153"/>
      <c r="D356" s="155"/>
      <c r="E356" s="155"/>
      <c r="F356" s="153"/>
      <c r="G356" s="153"/>
      <c r="H356" s="34"/>
      <c r="I356" s="38" t="s">
        <v>35</v>
      </c>
      <c r="J356" s="36"/>
      <c r="K356" s="36"/>
      <c r="L356" s="37">
        <f>SUM(L355:L355)</f>
        <v>5461013.5599999996</v>
      </c>
      <c r="M356" s="71"/>
      <c r="N356" s="37">
        <f>SUM(N355:N355)</f>
        <v>625037.43999999994</v>
      </c>
      <c r="O356" s="71"/>
      <c r="P356" s="37">
        <f>SUM(P355:P355)</f>
        <v>6086051</v>
      </c>
      <c r="Q356" s="37">
        <f>SUM(Q355:Q355)</f>
        <v>0</v>
      </c>
      <c r="R356" s="71"/>
      <c r="S356" s="37">
        <f>SUM(S355:S355)</f>
        <v>6086051</v>
      </c>
    </row>
    <row r="357" spans="1:19" ht="12.75" customHeight="1" x14ac:dyDescent="0.3">
      <c r="A357" s="152" t="s">
        <v>45</v>
      </c>
      <c r="B357" s="147">
        <v>161002</v>
      </c>
      <c r="C357" s="152" t="s">
        <v>407</v>
      </c>
      <c r="D357" s="147" t="s">
        <v>44</v>
      </c>
      <c r="E357" s="147" t="s">
        <v>108</v>
      </c>
      <c r="F357" s="152" t="s">
        <v>426</v>
      </c>
      <c r="G357" s="152" t="s">
        <v>275</v>
      </c>
      <c r="H357" s="33">
        <v>20116</v>
      </c>
      <c r="I357" s="12">
        <v>2019</v>
      </c>
      <c r="J357" s="12" t="s">
        <v>2</v>
      </c>
      <c r="K357" s="12" t="s">
        <v>211</v>
      </c>
      <c r="L357" s="13">
        <v>621828.9</v>
      </c>
      <c r="M357" s="12" t="s">
        <v>232</v>
      </c>
      <c r="N357" s="13">
        <v>71171.100000000006</v>
      </c>
      <c r="O357" s="12" t="s">
        <v>0</v>
      </c>
      <c r="P357" s="13">
        <f>SUM(N357,L357)</f>
        <v>693000</v>
      </c>
      <c r="S357" s="13">
        <f>SUM(Q357,P357)</f>
        <v>693000</v>
      </c>
    </row>
    <row r="358" spans="1:19" ht="12.6" customHeight="1" x14ac:dyDescent="0.3">
      <c r="A358" s="158"/>
      <c r="B358" s="148"/>
      <c r="C358" s="158"/>
      <c r="D358" s="156"/>
      <c r="E358" s="156"/>
      <c r="F358" s="158"/>
      <c r="G358" s="158"/>
      <c r="H358" s="33">
        <v>20116</v>
      </c>
      <c r="I358" s="15">
        <v>2022</v>
      </c>
      <c r="J358" s="15" t="s">
        <v>21</v>
      </c>
      <c r="K358" s="15" t="s">
        <v>166</v>
      </c>
      <c r="L358" s="14">
        <v>0</v>
      </c>
      <c r="M358" s="15" t="s">
        <v>78</v>
      </c>
      <c r="N358" s="14">
        <v>0</v>
      </c>
      <c r="O358" s="15" t="s">
        <v>0</v>
      </c>
      <c r="P358" s="14">
        <f>SUM(N358,L358)</f>
        <v>0</v>
      </c>
      <c r="Q358" s="14"/>
      <c r="R358" s="15"/>
      <c r="S358" s="14">
        <f>SUM(Q358,P358)</f>
        <v>0</v>
      </c>
    </row>
    <row r="359" spans="1:19" ht="31.8" customHeight="1" x14ac:dyDescent="0.3">
      <c r="A359" s="153"/>
      <c r="B359" s="149"/>
      <c r="C359" s="153"/>
      <c r="D359" s="155"/>
      <c r="E359" s="155"/>
      <c r="F359" s="153"/>
      <c r="G359" s="153"/>
      <c r="H359" s="34"/>
      <c r="I359" s="38" t="s">
        <v>35</v>
      </c>
      <c r="J359" s="36"/>
      <c r="K359" s="36"/>
      <c r="L359" s="37">
        <f>SUM(L357:L358)</f>
        <v>621828.9</v>
      </c>
      <c r="M359" s="37"/>
      <c r="N359" s="37">
        <f>SUM(N357:N358)</f>
        <v>71171.100000000006</v>
      </c>
      <c r="O359" s="37"/>
      <c r="P359" s="37">
        <f>SUM(P357:P358)</f>
        <v>693000</v>
      </c>
      <c r="Q359" s="37">
        <f>SUM(Q357:Q358)</f>
        <v>0</v>
      </c>
      <c r="R359" s="37"/>
      <c r="S359" s="37">
        <f>SUM(S357:S358)</f>
        <v>693000</v>
      </c>
    </row>
    <row r="360" spans="1:19" ht="12.75" customHeight="1" x14ac:dyDescent="0.3">
      <c r="A360" s="150" t="s">
        <v>57</v>
      </c>
      <c r="B360" s="160">
        <v>180301</v>
      </c>
      <c r="C360" s="150" t="s">
        <v>270</v>
      </c>
      <c r="D360" s="159" t="s">
        <v>88</v>
      </c>
      <c r="E360" s="159" t="s">
        <v>106</v>
      </c>
      <c r="F360" s="150" t="s">
        <v>441</v>
      </c>
      <c r="G360" s="150" t="s">
        <v>273</v>
      </c>
      <c r="H360" s="33">
        <v>21261</v>
      </c>
      <c r="I360" s="12">
        <v>2018</v>
      </c>
      <c r="J360" s="12" t="s">
        <v>2</v>
      </c>
      <c r="K360" s="12" t="s">
        <v>269</v>
      </c>
      <c r="L360" s="13">
        <v>669059.67000000004</v>
      </c>
      <c r="M360" s="12" t="s">
        <v>404</v>
      </c>
      <c r="N360" s="13">
        <v>76576.88</v>
      </c>
      <c r="O360" s="12" t="s">
        <v>0</v>
      </c>
      <c r="P360" s="13">
        <f t="shared" ref="P360:P367" si="138">SUM(L360,N360:N360)</f>
        <v>745636.55</v>
      </c>
      <c r="S360" s="13">
        <f>SUM(Q360,P360)</f>
        <v>745636.55</v>
      </c>
    </row>
    <row r="361" spans="1:19" ht="12.75" customHeight="1" x14ac:dyDescent="0.3">
      <c r="A361" s="150"/>
      <c r="B361" s="160"/>
      <c r="C361" s="150"/>
      <c r="D361" s="159"/>
      <c r="E361" s="159"/>
      <c r="F361" s="150"/>
      <c r="G361" s="150"/>
      <c r="H361" s="33">
        <v>21261</v>
      </c>
      <c r="I361" s="12">
        <v>2018</v>
      </c>
      <c r="J361" s="12" t="s">
        <v>2</v>
      </c>
      <c r="K361" s="12" t="s">
        <v>233</v>
      </c>
      <c r="L361" s="13">
        <v>830825.22</v>
      </c>
      <c r="M361" s="12" t="s">
        <v>78</v>
      </c>
      <c r="N361" s="13">
        <v>95091.67</v>
      </c>
      <c r="O361" s="12" t="s">
        <v>0</v>
      </c>
      <c r="P361" s="13">
        <f t="shared" si="138"/>
        <v>925916.89</v>
      </c>
      <c r="S361" s="13">
        <f>SUM(Q361,P361)</f>
        <v>925916.89</v>
      </c>
    </row>
    <row r="362" spans="1:19" ht="12.75" customHeight="1" x14ac:dyDescent="0.3">
      <c r="A362" s="150"/>
      <c r="B362" s="160"/>
      <c r="C362" s="150"/>
      <c r="D362" s="159"/>
      <c r="E362" s="159"/>
      <c r="F362" s="150"/>
      <c r="G362" s="150"/>
      <c r="H362" s="33">
        <v>21261</v>
      </c>
      <c r="I362" s="12">
        <v>2018</v>
      </c>
      <c r="J362" s="12" t="s">
        <v>2</v>
      </c>
      <c r="K362" s="12" t="s">
        <v>271</v>
      </c>
      <c r="L362" s="13">
        <v>171785</v>
      </c>
      <c r="M362" s="12" t="s">
        <v>232</v>
      </c>
      <c r="N362" s="13">
        <v>19661.560000000001</v>
      </c>
      <c r="O362" s="12" t="s">
        <v>0</v>
      </c>
      <c r="P362" s="13">
        <f t="shared" ref="P362" si="139">SUM(L362,N362:N362)</f>
        <v>191446.56</v>
      </c>
      <c r="S362" s="13">
        <f>SUM(Q362,P362)</f>
        <v>191446.56</v>
      </c>
    </row>
    <row r="363" spans="1:19" ht="12.75" customHeight="1" x14ac:dyDescent="0.3">
      <c r="A363" s="150"/>
      <c r="B363" s="160"/>
      <c r="C363" s="150"/>
      <c r="D363" s="159"/>
      <c r="E363" s="159"/>
      <c r="F363" s="150"/>
      <c r="G363" s="150"/>
      <c r="H363" s="33">
        <v>21261</v>
      </c>
      <c r="I363" s="12">
        <v>2021</v>
      </c>
      <c r="J363" s="12" t="s">
        <v>23</v>
      </c>
      <c r="K363" s="12" t="s">
        <v>234</v>
      </c>
      <c r="L363" s="13">
        <v>157924.79999999999</v>
      </c>
      <c r="M363" s="12" t="s">
        <v>78</v>
      </c>
      <c r="N363" s="13">
        <v>18075.2</v>
      </c>
      <c r="O363" s="12" t="s">
        <v>0</v>
      </c>
      <c r="P363" s="13">
        <f t="shared" si="138"/>
        <v>176000</v>
      </c>
      <c r="S363" s="13">
        <f>SUM(Q363,P363)</f>
        <v>176000</v>
      </c>
    </row>
    <row r="364" spans="1:19" ht="12.75" customHeight="1" x14ac:dyDescent="0.3">
      <c r="A364" s="150"/>
      <c r="B364" s="173"/>
      <c r="C364" s="150"/>
      <c r="D364" s="159"/>
      <c r="E364" s="159"/>
      <c r="F364" s="150"/>
      <c r="G364" s="151"/>
      <c r="H364" s="33">
        <v>21261</v>
      </c>
      <c r="I364" s="12">
        <v>2022</v>
      </c>
      <c r="J364" s="12" t="s">
        <v>24</v>
      </c>
      <c r="K364" s="12" t="s">
        <v>29</v>
      </c>
      <c r="L364" s="13">
        <v>5383.8</v>
      </c>
      <c r="M364" s="12" t="s">
        <v>78</v>
      </c>
      <c r="N364" s="13">
        <v>616.20000000000005</v>
      </c>
      <c r="O364" s="12" t="s">
        <v>0</v>
      </c>
      <c r="P364" s="13">
        <f t="shared" si="138"/>
        <v>6000</v>
      </c>
      <c r="S364" s="13">
        <f>SUM(Q364,P364)</f>
        <v>6000</v>
      </c>
    </row>
    <row r="365" spans="1:19" ht="12.75" customHeight="1" x14ac:dyDescent="0.3">
      <c r="A365" s="150"/>
      <c r="B365" s="173"/>
      <c r="C365" s="150"/>
      <c r="D365" s="159"/>
      <c r="E365" s="159"/>
      <c r="F365" s="150"/>
      <c r="G365" s="151"/>
      <c r="H365" s="33">
        <v>21261</v>
      </c>
      <c r="I365" s="12">
        <v>2022</v>
      </c>
      <c r="J365" s="12" t="s">
        <v>21</v>
      </c>
      <c r="K365" s="12" t="s">
        <v>492</v>
      </c>
      <c r="L365" s="13">
        <v>17490207.52</v>
      </c>
      <c r="M365" s="12" t="s">
        <v>405</v>
      </c>
      <c r="N365" s="13">
        <v>2001832.51</v>
      </c>
      <c r="O365" s="12" t="s">
        <v>0</v>
      </c>
      <c r="P365" s="13">
        <f t="shared" si="138"/>
        <v>19492040.030000001</v>
      </c>
      <c r="Q365" s="13">
        <v>32625</v>
      </c>
      <c r="R365" s="12" t="s">
        <v>0</v>
      </c>
      <c r="S365" s="13">
        <f t="shared" ref="S365:S367" si="140">SUM(Q365,P365)</f>
        <v>19524665.030000001</v>
      </c>
    </row>
    <row r="366" spans="1:19" ht="12.75" customHeight="1" x14ac:dyDescent="0.3">
      <c r="A366" s="150"/>
      <c r="B366" s="173"/>
      <c r="C366" s="150"/>
      <c r="D366" s="159"/>
      <c r="E366" s="159"/>
      <c r="F366" s="150"/>
      <c r="G366" s="151"/>
      <c r="H366" s="33">
        <v>21261</v>
      </c>
      <c r="I366" s="12">
        <v>2022</v>
      </c>
      <c r="J366" s="12" t="s">
        <v>21</v>
      </c>
      <c r="K366" s="12" t="s">
        <v>492</v>
      </c>
      <c r="L366" s="13">
        <v>100000</v>
      </c>
      <c r="M366" s="12" t="s">
        <v>406</v>
      </c>
      <c r="N366" s="13">
        <v>25000</v>
      </c>
      <c r="O366" s="12" t="s">
        <v>0</v>
      </c>
      <c r="P366" s="13">
        <f t="shared" ref="P366" si="141">SUM(L366,N366:N366)</f>
        <v>125000</v>
      </c>
      <c r="S366" s="13">
        <f t="shared" ref="S366" si="142">SUM(Q366,P366)</f>
        <v>125000</v>
      </c>
    </row>
    <row r="367" spans="1:19" ht="12.75" customHeight="1" x14ac:dyDescent="0.3">
      <c r="A367" s="150"/>
      <c r="B367" s="173"/>
      <c r="C367" s="150"/>
      <c r="D367" s="159"/>
      <c r="E367" s="159"/>
      <c r="F367" s="150"/>
      <c r="G367" s="151"/>
      <c r="H367" s="33">
        <v>21261</v>
      </c>
      <c r="I367" s="12">
        <v>2021</v>
      </c>
      <c r="J367" s="12" t="s">
        <v>13</v>
      </c>
      <c r="K367" s="12" t="s">
        <v>235</v>
      </c>
      <c r="L367" s="13">
        <v>226164.46</v>
      </c>
      <c r="M367" s="12" t="s">
        <v>78</v>
      </c>
      <c r="N367" s="13">
        <v>25885.54</v>
      </c>
      <c r="O367" s="12" t="s">
        <v>0</v>
      </c>
      <c r="P367" s="13">
        <f t="shared" si="138"/>
        <v>252050</v>
      </c>
      <c r="S367" s="13">
        <f t="shared" si="140"/>
        <v>252050</v>
      </c>
    </row>
    <row r="368" spans="1:19" ht="12.75" customHeight="1" x14ac:dyDescent="0.3">
      <c r="A368" s="150"/>
      <c r="B368" s="173"/>
      <c r="C368" s="150"/>
      <c r="D368" s="159"/>
      <c r="E368" s="159"/>
      <c r="F368" s="150"/>
      <c r="G368" s="151"/>
      <c r="H368" s="34"/>
      <c r="I368" s="38" t="s">
        <v>35</v>
      </c>
      <c r="J368" s="36"/>
      <c r="K368" s="36"/>
      <c r="L368" s="37">
        <f>SUM(L360:L367)</f>
        <v>19651350.469999999</v>
      </c>
      <c r="M368" s="37"/>
      <c r="N368" s="37">
        <f>SUM(N360:N367)</f>
        <v>2262739.56</v>
      </c>
      <c r="O368" s="37"/>
      <c r="P368" s="37">
        <f>SUM(P360:P367)</f>
        <v>21914090.030000001</v>
      </c>
      <c r="Q368" s="37"/>
      <c r="R368" s="37"/>
      <c r="S368" s="37">
        <f>SUM(S360:S367)</f>
        <v>21946715.030000001</v>
      </c>
    </row>
    <row r="369" spans="1:21" ht="12.75" customHeight="1" x14ac:dyDescent="0.3">
      <c r="A369" s="152" t="s">
        <v>86</v>
      </c>
      <c r="B369" s="147">
        <v>200201</v>
      </c>
      <c r="C369" s="152" t="s">
        <v>329</v>
      </c>
      <c r="D369" s="147" t="s">
        <v>87</v>
      </c>
      <c r="E369" s="147" t="s">
        <v>108</v>
      </c>
      <c r="F369" s="152" t="s">
        <v>442</v>
      </c>
      <c r="G369" s="152" t="s">
        <v>32</v>
      </c>
      <c r="H369" s="33">
        <v>21538</v>
      </c>
      <c r="I369" s="12">
        <v>2020</v>
      </c>
      <c r="J369" s="12" t="s">
        <v>2</v>
      </c>
      <c r="K369" s="12" t="s">
        <v>237</v>
      </c>
      <c r="L369" s="13">
        <v>641390.1</v>
      </c>
      <c r="M369" s="12" t="s">
        <v>78</v>
      </c>
      <c r="N369" s="13">
        <v>54109.9</v>
      </c>
      <c r="O369" s="12" t="s">
        <v>0</v>
      </c>
      <c r="P369" s="13">
        <f>SUM(N369,L369)</f>
        <v>695500</v>
      </c>
      <c r="S369" s="13">
        <f>SUM(Q369,P369)</f>
        <v>695500</v>
      </c>
    </row>
    <row r="370" spans="1:21" ht="12.75" customHeight="1" x14ac:dyDescent="0.3">
      <c r="A370" s="157"/>
      <c r="B370" s="148"/>
      <c r="C370" s="157"/>
      <c r="D370" s="148"/>
      <c r="E370" s="148"/>
      <c r="F370" s="157"/>
      <c r="G370" s="157"/>
      <c r="H370" s="33">
        <v>21538</v>
      </c>
      <c r="I370" s="12">
        <v>2020</v>
      </c>
      <c r="J370" s="12" t="s">
        <v>2</v>
      </c>
      <c r="K370" s="12" t="s">
        <v>493</v>
      </c>
      <c r="L370" s="13">
        <v>405970.88</v>
      </c>
      <c r="M370" s="12" t="s">
        <v>328</v>
      </c>
      <c r="N370" s="13">
        <v>34249.120000000003</v>
      </c>
      <c r="O370" s="12" t="s">
        <v>0</v>
      </c>
      <c r="P370" s="13">
        <f>SUM(N370,L370)</f>
        <v>440220</v>
      </c>
      <c r="S370" s="13">
        <f>SUM(Q370,P370)</f>
        <v>440220</v>
      </c>
    </row>
    <row r="371" spans="1:21" ht="12.75" customHeight="1" x14ac:dyDescent="0.3">
      <c r="A371" s="157"/>
      <c r="B371" s="148"/>
      <c r="C371" s="157"/>
      <c r="D371" s="148"/>
      <c r="E371" s="148"/>
      <c r="F371" s="157"/>
      <c r="G371" s="157"/>
      <c r="H371" s="33">
        <v>21538</v>
      </c>
      <c r="I371" s="12">
        <v>2020</v>
      </c>
      <c r="J371" s="12" t="s">
        <v>2</v>
      </c>
      <c r="K371" s="12" t="s">
        <v>236</v>
      </c>
      <c r="L371" s="13">
        <v>13833</v>
      </c>
      <c r="M371" s="12" t="s">
        <v>232</v>
      </c>
      <c r="N371" s="13">
        <v>1167</v>
      </c>
      <c r="O371" s="12" t="s">
        <v>0</v>
      </c>
      <c r="P371" s="13">
        <f>SUM(N371,L371)</f>
        <v>15000</v>
      </c>
      <c r="S371" s="13">
        <f>SUM(Q371,P371)</f>
        <v>15000</v>
      </c>
      <c r="U371" s="86"/>
    </row>
    <row r="372" spans="1:21" ht="12.75" customHeight="1" x14ac:dyDescent="0.3">
      <c r="A372" s="157"/>
      <c r="B372" s="148"/>
      <c r="C372" s="157"/>
      <c r="D372" s="148"/>
      <c r="E372" s="148"/>
      <c r="F372" s="157"/>
      <c r="G372" s="157"/>
      <c r="H372" s="177">
        <v>21538</v>
      </c>
      <c r="I372" s="178">
        <v>2023</v>
      </c>
      <c r="J372" s="178" t="s">
        <v>21</v>
      </c>
      <c r="K372" s="178" t="s">
        <v>595</v>
      </c>
      <c r="L372" s="185">
        <v>5927215.6399999997</v>
      </c>
      <c r="M372" s="178" t="s">
        <v>78</v>
      </c>
      <c r="N372" s="185">
        <v>500040.53</v>
      </c>
      <c r="O372" s="12" t="s">
        <v>0</v>
      </c>
      <c r="P372" s="13">
        <f>SUM(N372,L372)</f>
        <v>6427256.1699999999</v>
      </c>
      <c r="S372" s="13">
        <f>SUM(Q372,P372)</f>
        <v>6427256.1699999999</v>
      </c>
    </row>
    <row r="373" spans="1:21" x14ac:dyDescent="0.3">
      <c r="A373" s="153"/>
      <c r="B373" s="149"/>
      <c r="C373" s="153"/>
      <c r="D373" s="155"/>
      <c r="E373" s="155"/>
      <c r="F373" s="153"/>
      <c r="G373" s="153"/>
      <c r="H373" s="34"/>
      <c r="I373" s="38" t="s">
        <v>35</v>
      </c>
      <c r="J373" s="36"/>
      <c r="K373" s="36"/>
      <c r="L373" s="37">
        <f>SUM(L369:L372)</f>
        <v>6988409.6199999992</v>
      </c>
      <c r="M373" s="37"/>
      <c r="N373" s="37">
        <f t="shared" ref="N373:S373" si="143">SUM(N369:N372)</f>
        <v>589566.55000000005</v>
      </c>
      <c r="O373" s="37"/>
      <c r="P373" s="37">
        <f t="shared" si="143"/>
        <v>7577976.1699999999</v>
      </c>
      <c r="Q373" s="37">
        <f t="shared" si="143"/>
        <v>0</v>
      </c>
      <c r="R373" s="37"/>
      <c r="S373" s="37">
        <f t="shared" si="143"/>
        <v>7577976.1699999999</v>
      </c>
    </row>
    <row r="374" spans="1:21" ht="12.75" customHeight="1" x14ac:dyDescent="0.3">
      <c r="A374" s="152" t="s">
        <v>90</v>
      </c>
      <c r="B374" s="147">
        <v>190901</v>
      </c>
      <c r="C374" s="152" t="s">
        <v>91</v>
      </c>
      <c r="D374" s="147" t="s">
        <v>37</v>
      </c>
      <c r="E374" s="147" t="s">
        <v>37</v>
      </c>
      <c r="F374" s="152" t="s">
        <v>422</v>
      </c>
      <c r="G374" s="152" t="s">
        <v>564</v>
      </c>
      <c r="H374" s="177">
        <v>21564</v>
      </c>
      <c r="I374" s="178">
        <v>2021</v>
      </c>
      <c r="J374" s="178" t="s">
        <v>2</v>
      </c>
      <c r="K374" s="178" t="s">
        <v>596</v>
      </c>
      <c r="L374" s="185">
        <v>178828.32</v>
      </c>
      <c r="M374" s="178" t="s">
        <v>77</v>
      </c>
      <c r="N374" s="185">
        <v>16771.68</v>
      </c>
      <c r="O374" s="12" t="s">
        <v>0</v>
      </c>
      <c r="P374" s="13">
        <f>SUM(N374,L374)</f>
        <v>195600</v>
      </c>
      <c r="S374" s="13">
        <f>SUM(Q374,P374)</f>
        <v>195600</v>
      </c>
      <c r="U374" s="86"/>
    </row>
    <row r="375" spans="1:21" ht="12.75" customHeight="1" x14ac:dyDescent="0.3">
      <c r="A375" s="158"/>
      <c r="B375" s="148"/>
      <c r="C375" s="158"/>
      <c r="D375" s="156"/>
      <c r="E375" s="156"/>
      <c r="F375" s="158"/>
      <c r="G375" s="158"/>
      <c r="H375" s="177">
        <v>21564</v>
      </c>
      <c r="I375" s="188">
        <v>2024</v>
      </c>
      <c r="J375" s="188" t="s">
        <v>21</v>
      </c>
      <c r="K375" s="188" t="s">
        <v>29</v>
      </c>
      <c r="L375" s="189">
        <v>474930</v>
      </c>
      <c r="M375" s="188" t="s">
        <v>77</v>
      </c>
      <c r="N375" s="189">
        <v>52770</v>
      </c>
      <c r="O375" s="15" t="s">
        <v>0</v>
      </c>
      <c r="P375" s="14">
        <f>SUM(N375,L375)</f>
        <v>527700</v>
      </c>
      <c r="Q375" s="14"/>
      <c r="R375" s="15"/>
      <c r="S375" s="14">
        <f>SUM(Q375,P375)</f>
        <v>527700</v>
      </c>
    </row>
    <row r="376" spans="1:21" ht="17.399999999999999" customHeight="1" x14ac:dyDescent="0.3">
      <c r="A376" s="153"/>
      <c r="B376" s="149"/>
      <c r="C376" s="153"/>
      <c r="D376" s="155"/>
      <c r="E376" s="155"/>
      <c r="F376" s="153"/>
      <c r="G376" s="153"/>
      <c r="H376" s="34"/>
      <c r="I376" s="38" t="s">
        <v>35</v>
      </c>
      <c r="J376" s="36"/>
      <c r="K376" s="36"/>
      <c r="L376" s="37">
        <f>SUM(L374:L375)</f>
        <v>653758.32000000007</v>
      </c>
      <c r="M376" s="71"/>
      <c r="N376" s="37">
        <f t="shared" ref="N376" si="144">SUM(N374:N375)</f>
        <v>69541.679999999993</v>
      </c>
      <c r="O376" s="71"/>
      <c r="P376" s="37">
        <f t="shared" ref="P376:Q376" si="145">SUM(P374:P375)</f>
        <v>723300</v>
      </c>
      <c r="Q376" s="37">
        <f t="shared" si="145"/>
        <v>0</v>
      </c>
      <c r="R376" s="71"/>
      <c r="S376" s="37">
        <f t="shared" ref="S376" si="146">SUM(S374:S375)</f>
        <v>723300</v>
      </c>
    </row>
    <row r="377" spans="1:21" ht="12.75" customHeight="1" x14ac:dyDescent="0.3">
      <c r="A377" s="152" t="s">
        <v>123</v>
      </c>
      <c r="B377" s="147">
        <v>191004</v>
      </c>
      <c r="C377" s="152" t="s">
        <v>96</v>
      </c>
      <c r="D377" s="147" t="s">
        <v>44</v>
      </c>
      <c r="E377" s="147" t="s">
        <v>108</v>
      </c>
      <c r="F377" s="152" t="s">
        <v>443</v>
      </c>
      <c r="G377" s="152" t="s">
        <v>95</v>
      </c>
      <c r="H377" s="33">
        <v>21762</v>
      </c>
      <c r="I377" s="12">
        <v>2021</v>
      </c>
      <c r="J377" s="12" t="s">
        <v>2</v>
      </c>
      <c r="K377" s="12" t="s">
        <v>238</v>
      </c>
      <c r="L377" s="13">
        <v>407015.28</v>
      </c>
      <c r="M377" s="12" t="s">
        <v>78</v>
      </c>
      <c r="N377" s="13">
        <v>46584.72</v>
      </c>
      <c r="O377" s="12" t="s">
        <v>0</v>
      </c>
      <c r="P377" s="13">
        <f>SUM(N377,L377)</f>
        <v>453600</v>
      </c>
      <c r="S377" s="13">
        <f>SUM(Q377,P377)</f>
        <v>453600</v>
      </c>
    </row>
    <row r="378" spans="1:21" ht="27" customHeight="1" x14ac:dyDescent="0.3">
      <c r="A378" s="153"/>
      <c r="B378" s="149"/>
      <c r="C378" s="153"/>
      <c r="D378" s="155"/>
      <c r="E378" s="155"/>
      <c r="F378" s="153"/>
      <c r="G378" s="153"/>
      <c r="H378" s="34"/>
      <c r="I378" s="38" t="s">
        <v>35</v>
      </c>
      <c r="J378" s="36"/>
      <c r="K378" s="36"/>
      <c r="L378" s="37">
        <f>SUM(L377:L377)</f>
        <v>407015.28</v>
      </c>
      <c r="M378" s="71"/>
      <c r="N378" s="37">
        <f>SUM(N377:N377)</f>
        <v>46584.72</v>
      </c>
      <c r="O378" s="71"/>
      <c r="P378" s="37">
        <f>SUM(P377:P377)</f>
        <v>453600</v>
      </c>
      <c r="Q378" s="37">
        <f>SUM(Q377:Q377)</f>
        <v>0</v>
      </c>
      <c r="R378" s="71"/>
      <c r="S378" s="37">
        <f>SUM(S377:S377)</f>
        <v>453600</v>
      </c>
    </row>
    <row r="379" spans="1:21" ht="12.75" customHeight="1" x14ac:dyDescent="0.3">
      <c r="A379" s="152" t="s">
        <v>97</v>
      </c>
      <c r="B379" s="147">
        <v>210401</v>
      </c>
      <c r="C379" s="152" t="s">
        <v>170</v>
      </c>
      <c r="D379" s="147" t="s">
        <v>37</v>
      </c>
      <c r="E379" s="147" t="s">
        <v>37</v>
      </c>
      <c r="F379" s="152" t="s">
        <v>444</v>
      </c>
      <c r="G379" s="152" t="s">
        <v>248</v>
      </c>
      <c r="H379" s="33">
        <v>21778</v>
      </c>
      <c r="I379" s="12">
        <v>2021</v>
      </c>
      <c r="J379" s="12" t="s">
        <v>2</v>
      </c>
      <c r="K379" s="12" t="s">
        <v>180</v>
      </c>
      <c r="L379" s="13">
        <v>196248.77</v>
      </c>
      <c r="M379" s="12" t="s">
        <v>77</v>
      </c>
      <c r="N379" s="13">
        <v>16556.23</v>
      </c>
      <c r="O379" s="12" t="s">
        <v>0</v>
      </c>
      <c r="P379" s="13">
        <f>SUM(N379,L379)</f>
        <v>212805</v>
      </c>
      <c r="S379" s="13">
        <f>SUM(Q379,P379)</f>
        <v>212805</v>
      </c>
    </row>
    <row r="380" spans="1:21" ht="12.75" customHeight="1" x14ac:dyDescent="0.3">
      <c r="A380" s="157"/>
      <c r="B380" s="148"/>
      <c r="C380" s="157"/>
      <c r="D380" s="148"/>
      <c r="E380" s="148"/>
      <c r="F380" s="157"/>
      <c r="G380" s="157"/>
      <c r="H380" s="33">
        <v>21778</v>
      </c>
      <c r="I380" s="12">
        <v>2021</v>
      </c>
      <c r="J380" s="12" t="s">
        <v>2</v>
      </c>
      <c r="K380" s="12" t="s">
        <v>487</v>
      </c>
      <c r="L380" s="13">
        <v>175000</v>
      </c>
      <c r="M380" s="12" t="s">
        <v>337</v>
      </c>
      <c r="N380" s="13">
        <v>0</v>
      </c>
      <c r="O380" s="12" t="s">
        <v>0</v>
      </c>
      <c r="P380" s="13">
        <f>SUM(N380,L380)</f>
        <v>175000</v>
      </c>
      <c r="S380" s="13">
        <f>SUM(Q380,P380)</f>
        <v>175000</v>
      </c>
    </row>
    <row r="381" spans="1:21" ht="12.75" customHeight="1" x14ac:dyDescent="0.3">
      <c r="A381" s="158"/>
      <c r="B381" s="148"/>
      <c r="C381" s="158"/>
      <c r="D381" s="156"/>
      <c r="E381" s="156"/>
      <c r="F381" s="158"/>
      <c r="G381" s="158"/>
      <c r="H381" s="33">
        <v>21778</v>
      </c>
      <c r="I381" s="15">
        <v>2023</v>
      </c>
      <c r="J381" s="15" t="s">
        <v>21</v>
      </c>
      <c r="K381" s="15" t="s">
        <v>29</v>
      </c>
      <c r="L381" s="14">
        <v>644597.51</v>
      </c>
      <c r="M381" s="15" t="s">
        <v>77</v>
      </c>
      <c r="N381" s="14">
        <v>54380.49</v>
      </c>
      <c r="O381" s="15" t="s">
        <v>0</v>
      </c>
      <c r="P381" s="14">
        <f>SUM(N381,L381)</f>
        <v>698978</v>
      </c>
      <c r="Q381" s="14">
        <v>82355</v>
      </c>
      <c r="R381" s="15" t="s">
        <v>171</v>
      </c>
      <c r="S381" s="14">
        <f>SUM(Q381,P381)</f>
        <v>781333</v>
      </c>
    </row>
    <row r="382" spans="1:21" ht="12.75" customHeight="1" x14ac:dyDescent="0.3">
      <c r="A382" s="158"/>
      <c r="B382" s="148"/>
      <c r="C382" s="158"/>
      <c r="D382" s="156"/>
      <c r="E382" s="156"/>
      <c r="F382" s="158"/>
      <c r="G382" s="158"/>
      <c r="H382" s="33">
        <v>21778</v>
      </c>
      <c r="I382" s="15">
        <v>2023</v>
      </c>
      <c r="J382" s="15" t="s">
        <v>21</v>
      </c>
      <c r="K382" s="15" t="s">
        <v>29</v>
      </c>
      <c r="L382" s="14">
        <v>576375</v>
      </c>
      <c r="M382" s="15" t="s">
        <v>336</v>
      </c>
      <c r="N382" s="14">
        <v>48625</v>
      </c>
      <c r="O382" s="15" t="s">
        <v>0</v>
      </c>
      <c r="P382" s="14">
        <f>SUM(N382,L382)</f>
        <v>625000</v>
      </c>
      <c r="Q382" s="14"/>
      <c r="R382" s="15"/>
      <c r="S382" s="14">
        <f>SUM(Q382,P382)</f>
        <v>625000</v>
      </c>
    </row>
    <row r="383" spans="1:21" ht="15.6" customHeight="1" x14ac:dyDescent="0.3">
      <c r="A383" s="153"/>
      <c r="B383" s="149"/>
      <c r="C383" s="153"/>
      <c r="D383" s="155"/>
      <c r="E383" s="155"/>
      <c r="F383" s="153"/>
      <c r="G383" s="153"/>
      <c r="H383" s="34"/>
      <c r="I383" s="38" t="s">
        <v>35</v>
      </c>
      <c r="J383" s="36"/>
      <c r="K383" s="36"/>
      <c r="L383" s="37">
        <f>SUM(L379:L382)</f>
        <v>1592221.28</v>
      </c>
      <c r="M383" s="37"/>
      <c r="N383" s="37">
        <f>SUM(N379:N382)</f>
        <v>119561.72</v>
      </c>
      <c r="O383" s="37"/>
      <c r="P383" s="37">
        <f>SUM(P379:P382)</f>
        <v>1711783</v>
      </c>
      <c r="Q383" s="37">
        <f>SUM(Q379:Q382)</f>
        <v>82355</v>
      </c>
      <c r="R383" s="37"/>
      <c r="S383" s="37">
        <f>SUM(S379:S382)</f>
        <v>1794138</v>
      </c>
    </row>
    <row r="384" spans="1:21" ht="12.75" customHeight="1" x14ac:dyDescent="0.3">
      <c r="A384" s="152" t="s">
        <v>330</v>
      </c>
      <c r="B384" s="147">
        <v>200801</v>
      </c>
      <c r="C384" s="152" t="s">
        <v>331</v>
      </c>
      <c r="D384" s="147" t="s">
        <v>98</v>
      </c>
      <c r="E384" s="147" t="s">
        <v>98</v>
      </c>
      <c r="F384" s="152" t="s">
        <v>445</v>
      </c>
      <c r="G384" s="152" t="s">
        <v>95</v>
      </c>
      <c r="H384" s="33">
        <v>22028</v>
      </c>
      <c r="I384" s="12">
        <v>2023</v>
      </c>
      <c r="J384" s="12" t="s">
        <v>13</v>
      </c>
      <c r="K384" s="12" t="s">
        <v>29</v>
      </c>
      <c r="L384" s="13">
        <v>1008371</v>
      </c>
      <c r="M384" s="12" t="s">
        <v>99</v>
      </c>
      <c r="N384" s="13">
        <v>115412.58</v>
      </c>
      <c r="O384" s="12" t="s">
        <v>0</v>
      </c>
      <c r="P384" s="13">
        <f>SUM(N384,L384)</f>
        <v>1123783.58</v>
      </c>
      <c r="S384" s="13">
        <f>SUM(Q384,P384)</f>
        <v>1123783.58</v>
      </c>
    </row>
    <row r="385" spans="1:19" ht="41.4" customHeight="1" x14ac:dyDescent="0.3">
      <c r="A385" s="153"/>
      <c r="B385" s="149"/>
      <c r="C385" s="153"/>
      <c r="D385" s="155"/>
      <c r="E385" s="155"/>
      <c r="F385" s="153"/>
      <c r="G385" s="153"/>
      <c r="H385" s="34"/>
      <c r="I385" s="38" t="s">
        <v>35</v>
      </c>
      <c r="J385" s="36"/>
      <c r="K385" s="36"/>
      <c r="L385" s="37">
        <f>SUM(L384:L384)</f>
        <v>1008371</v>
      </c>
      <c r="M385" s="37"/>
      <c r="N385" s="37">
        <f>SUM(N384:N384)</f>
        <v>115412.58</v>
      </c>
      <c r="O385" s="37"/>
      <c r="P385" s="37">
        <f>SUM(P384:P384)</f>
        <v>1123783.58</v>
      </c>
      <c r="Q385" s="37">
        <f>SUM(Q384:Q384)</f>
        <v>0</v>
      </c>
      <c r="R385" s="37"/>
      <c r="S385" s="37">
        <f>SUM(S384:S384)</f>
        <v>1123783.58</v>
      </c>
    </row>
    <row r="386" spans="1:19" ht="12.75" customHeight="1" x14ac:dyDescent="0.3">
      <c r="A386" s="152" t="s">
        <v>332</v>
      </c>
      <c r="B386" s="147">
        <v>200802</v>
      </c>
      <c r="C386" s="152" t="s">
        <v>333</v>
      </c>
      <c r="D386" s="147" t="s">
        <v>98</v>
      </c>
      <c r="E386" s="147" t="s">
        <v>98</v>
      </c>
      <c r="F386" s="152" t="s">
        <v>445</v>
      </c>
      <c r="G386" s="152" t="s">
        <v>95</v>
      </c>
      <c r="H386" s="33">
        <v>22045</v>
      </c>
      <c r="I386" s="12">
        <v>2023</v>
      </c>
      <c r="J386" s="12" t="s">
        <v>13</v>
      </c>
      <c r="K386" s="12" t="s">
        <v>29</v>
      </c>
      <c r="L386" s="13">
        <v>1008371</v>
      </c>
      <c r="M386" s="12" t="s">
        <v>99</v>
      </c>
      <c r="N386" s="13">
        <v>115412.58</v>
      </c>
      <c r="O386" s="12" t="s">
        <v>0</v>
      </c>
      <c r="P386" s="13">
        <f>SUM(N386,L386)</f>
        <v>1123783.58</v>
      </c>
      <c r="S386" s="13">
        <f>SUM(Q386,P386)</f>
        <v>1123783.58</v>
      </c>
    </row>
    <row r="387" spans="1:19" ht="42" customHeight="1" x14ac:dyDescent="0.3">
      <c r="A387" s="153"/>
      <c r="B387" s="149"/>
      <c r="C387" s="153"/>
      <c r="D387" s="155"/>
      <c r="E387" s="155"/>
      <c r="F387" s="153"/>
      <c r="G387" s="153"/>
      <c r="H387" s="34"/>
      <c r="I387" s="38" t="s">
        <v>35</v>
      </c>
      <c r="J387" s="36"/>
      <c r="K387" s="36"/>
      <c r="L387" s="37">
        <f>SUM(L386:L386)</f>
        <v>1008371</v>
      </c>
      <c r="M387" s="37"/>
      <c r="N387" s="37">
        <f>SUM(N386:N386)</f>
        <v>115412.58</v>
      </c>
      <c r="O387" s="37"/>
      <c r="P387" s="37">
        <f>SUM(P386:P386)</f>
        <v>1123783.58</v>
      </c>
      <c r="Q387" s="37">
        <f>SUM(Q386:Q386)</f>
        <v>0</v>
      </c>
      <c r="R387" s="37"/>
      <c r="S387" s="37">
        <f>SUM(S386:S386)</f>
        <v>1123783.58</v>
      </c>
    </row>
    <row r="388" spans="1:19" ht="12.75" customHeight="1" x14ac:dyDescent="0.3">
      <c r="A388" s="152" t="s">
        <v>335</v>
      </c>
      <c r="B388" s="147">
        <v>200803</v>
      </c>
      <c r="C388" s="152" t="s">
        <v>334</v>
      </c>
      <c r="D388" s="147" t="s">
        <v>98</v>
      </c>
      <c r="E388" s="147" t="s">
        <v>98</v>
      </c>
      <c r="F388" s="152" t="s">
        <v>445</v>
      </c>
      <c r="G388" s="152" t="s">
        <v>565</v>
      </c>
      <c r="H388" s="33">
        <v>22056</v>
      </c>
      <c r="I388" s="12">
        <v>2024</v>
      </c>
      <c r="J388" s="12" t="s">
        <v>13</v>
      </c>
      <c r="K388" s="12" t="s">
        <v>29</v>
      </c>
      <c r="L388" s="13">
        <v>1008371</v>
      </c>
      <c r="M388" s="12" t="s">
        <v>99</v>
      </c>
      <c r="N388" s="13">
        <v>115412.58</v>
      </c>
      <c r="O388" s="12" t="s">
        <v>0</v>
      </c>
      <c r="P388" s="13">
        <f>SUM(N388,L388)</f>
        <v>1123783.58</v>
      </c>
      <c r="S388" s="13">
        <f>SUM(Q388,P388)</f>
        <v>1123783.58</v>
      </c>
    </row>
    <row r="389" spans="1:19" ht="40.799999999999997" customHeight="1" x14ac:dyDescent="0.3">
      <c r="A389" s="153"/>
      <c r="B389" s="149"/>
      <c r="C389" s="153"/>
      <c r="D389" s="155"/>
      <c r="E389" s="155"/>
      <c r="F389" s="153"/>
      <c r="G389" s="153"/>
      <c r="H389" s="34"/>
      <c r="I389" s="38" t="s">
        <v>35</v>
      </c>
      <c r="J389" s="36"/>
      <c r="K389" s="36"/>
      <c r="L389" s="37">
        <f>SUM(L388:L388)</f>
        <v>1008371</v>
      </c>
      <c r="M389" s="37"/>
      <c r="N389" s="37">
        <f>SUM(N388:N388)</f>
        <v>115412.58</v>
      </c>
      <c r="O389" s="37"/>
      <c r="P389" s="37">
        <f>SUM(P388:P388)</f>
        <v>1123783.58</v>
      </c>
      <c r="Q389" s="37">
        <f>SUM(Q388:Q388)</f>
        <v>0</v>
      </c>
      <c r="R389" s="37"/>
      <c r="S389" s="37">
        <f>SUM(S388:S388)</f>
        <v>1123783.58</v>
      </c>
    </row>
    <row r="390" spans="1:19" ht="12.75" customHeight="1" x14ac:dyDescent="0.3">
      <c r="A390" s="150" t="s">
        <v>58</v>
      </c>
      <c r="B390" s="159">
        <v>161001</v>
      </c>
      <c r="C390" s="150" t="s">
        <v>579</v>
      </c>
      <c r="D390" s="147" t="s">
        <v>37</v>
      </c>
      <c r="E390" s="147" t="s">
        <v>37</v>
      </c>
      <c r="F390" s="150" t="s">
        <v>422</v>
      </c>
      <c r="G390" s="152" t="s">
        <v>276</v>
      </c>
      <c r="H390" s="33">
        <v>20209</v>
      </c>
      <c r="I390" s="12">
        <v>2018</v>
      </c>
      <c r="J390" s="12" t="s">
        <v>2</v>
      </c>
      <c r="K390" s="12" t="s">
        <v>65</v>
      </c>
      <c r="L390" s="13">
        <v>212500</v>
      </c>
      <c r="M390" s="12" t="s">
        <v>79</v>
      </c>
      <c r="N390" s="13">
        <v>0</v>
      </c>
      <c r="O390" s="12" t="s">
        <v>0</v>
      </c>
      <c r="P390" s="13">
        <f>SUM(N390,L390)</f>
        <v>212500</v>
      </c>
      <c r="S390" s="13">
        <f>SUM(Q390,P390)</f>
        <v>212500</v>
      </c>
    </row>
    <row r="391" spans="1:19" ht="12.75" customHeight="1" x14ac:dyDescent="0.3">
      <c r="A391" s="150"/>
      <c r="B391" s="159"/>
      <c r="C391" s="150"/>
      <c r="D391" s="148"/>
      <c r="E391" s="148"/>
      <c r="F391" s="150"/>
      <c r="G391" s="157"/>
      <c r="H391" s="33">
        <v>20209</v>
      </c>
      <c r="I391" s="12">
        <v>2018</v>
      </c>
      <c r="J391" s="12" t="s">
        <v>2</v>
      </c>
      <c r="K391" s="12" t="s">
        <v>487</v>
      </c>
      <c r="L391" s="13">
        <v>200000</v>
      </c>
      <c r="M391" s="12" t="s">
        <v>337</v>
      </c>
      <c r="N391" s="13">
        <v>0</v>
      </c>
      <c r="O391" s="12" t="s">
        <v>0</v>
      </c>
      <c r="P391" s="13">
        <f>SUM(N391,L391)</f>
        <v>200000</v>
      </c>
      <c r="S391" s="13">
        <f>SUM(Q391,P391)</f>
        <v>200000</v>
      </c>
    </row>
    <row r="392" spans="1:19" ht="12.75" customHeight="1" x14ac:dyDescent="0.3">
      <c r="A392" s="150"/>
      <c r="B392" s="159"/>
      <c r="C392" s="150"/>
      <c r="D392" s="156"/>
      <c r="E392" s="156"/>
      <c r="F392" s="150"/>
      <c r="G392" s="157"/>
      <c r="H392" s="33">
        <v>20209</v>
      </c>
      <c r="I392" s="12">
        <v>2022</v>
      </c>
      <c r="J392" s="12" t="s">
        <v>23</v>
      </c>
      <c r="K392" s="12" t="s">
        <v>494</v>
      </c>
      <c r="L392" s="13">
        <v>57150</v>
      </c>
      <c r="M392" s="12" t="s">
        <v>77</v>
      </c>
      <c r="N392" s="13">
        <v>6350</v>
      </c>
      <c r="O392" s="12" t="s">
        <v>0</v>
      </c>
      <c r="P392" s="13">
        <f>SUM(N392,L392)</f>
        <v>63500</v>
      </c>
      <c r="S392" s="13">
        <f>SUM(Q392,P392)</f>
        <v>63500</v>
      </c>
    </row>
    <row r="393" spans="1:19" ht="12.75" customHeight="1" x14ac:dyDescent="0.3">
      <c r="A393" s="150"/>
      <c r="B393" s="159"/>
      <c r="C393" s="150"/>
      <c r="D393" s="156"/>
      <c r="E393" s="156"/>
      <c r="F393" s="150"/>
      <c r="G393" s="157"/>
      <c r="H393" s="33">
        <v>20209</v>
      </c>
      <c r="I393" s="12">
        <v>2023</v>
      </c>
      <c r="J393" s="12" t="s">
        <v>24</v>
      </c>
      <c r="K393" s="12" t="s">
        <v>29</v>
      </c>
      <c r="L393" s="13">
        <v>50444.34</v>
      </c>
      <c r="M393" s="12" t="s">
        <v>77</v>
      </c>
      <c r="N393" s="13">
        <v>4255.66</v>
      </c>
      <c r="O393" s="12" t="s">
        <v>0</v>
      </c>
      <c r="P393" s="13">
        <f t="shared" ref="P393:P394" si="147">SUM(N393,L393)</f>
        <v>54700</v>
      </c>
      <c r="S393" s="13">
        <f t="shared" ref="S393:S394" si="148">SUM(Q393,P393)</f>
        <v>54700</v>
      </c>
    </row>
    <row r="394" spans="1:19" ht="12.75" customHeight="1" x14ac:dyDescent="0.3">
      <c r="A394" s="150"/>
      <c r="B394" s="159"/>
      <c r="C394" s="150"/>
      <c r="D394" s="156"/>
      <c r="E394" s="156"/>
      <c r="F394" s="150"/>
      <c r="G394" s="158"/>
      <c r="H394" s="33">
        <v>20209</v>
      </c>
      <c r="I394" s="12">
        <v>2023</v>
      </c>
      <c r="J394" s="12" t="s">
        <v>21</v>
      </c>
      <c r="K394" s="12" t="s">
        <v>29</v>
      </c>
      <c r="L394" s="13">
        <v>1207805.3400000001</v>
      </c>
      <c r="M394" s="12" t="s">
        <v>77</v>
      </c>
      <c r="N394" s="13">
        <v>101894.66</v>
      </c>
      <c r="O394" s="12" t="s">
        <v>0</v>
      </c>
      <c r="P394" s="13">
        <f t="shared" si="147"/>
        <v>1309700</v>
      </c>
      <c r="S394" s="13">
        <f t="shared" si="148"/>
        <v>1309700</v>
      </c>
    </row>
    <row r="395" spans="1:19" ht="12.75" customHeight="1" x14ac:dyDescent="0.3">
      <c r="A395" s="150"/>
      <c r="B395" s="159"/>
      <c r="C395" s="150"/>
      <c r="D395" s="156"/>
      <c r="E395" s="156"/>
      <c r="F395" s="150"/>
      <c r="G395" s="158"/>
      <c r="H395" s="33">
        <v>20209</v>
      </c>
      <c r="I395" s="12">
        <v>2023</v>
      </c>
      <c r="J395" s="12" t="s">
        <v>21</v>
      </c>
      <c r="K395" s="12" t="s">
        <v>29</v>
      </c>
      <c r="L395" s="13">
        <v>276660</v>
      </c>
      <c r="M395" s="12" t="s">
        <v>337</v>
      </c>
      <c r="N395" s="13">
        <v>23340</v>
      </c>
      <c r="O395" s="12" t="s">
        <v>0</v>
      </c>
      <c r="P395" s="13">
        <f t="shared" ref="P395" si="149">SUM(N395,L395)</f>
        <v>300000</v>
      </c>
      <c r="S395" s="13">
        <f t="shared" ref="S395" si="150">SUM(Q395,P395)</f>
        <v>300000</v>
      </c>
    </row>
    <row r="396" spans="1:19" ht="21" customHeight="1" x14ac:dyDescent="0.3">
      <c r="A396" s="150"/>
      <c r="B396" s="159"/>
      <c r="C396" s="150"/>
      <c r="D396" s="155"/>
      <c r="E396" s="155"/>
      <c r="F396" s="150"/>
      <c r="G396" s="153"/>
      <c r="H396" s="34"/>
      <c r="I396" s="38" t="s">
        <v>35</v>
      </c>
      <c r="J396" s="36"/>
      <c r="K396" s="36"/>
      <c r="L396" s="37">
        <f>SUM(L390:L395)</f>
        <v>2004559.6800000002</v>
      </c>
      <c r="M396" s="37"/>
      <c r="N396" s="37">
        <f t="shared" ref="N396:S396" si="151">SUM(N390:N395)</f>
        <v>135840.32000000001</v>
      </c>
      <c r="O396" s="37"/>
      <c r="P396" s="37">
        <f t="shared" si="151"/>
        <v>2140400</v>
      </c>
      <c r="Q396" s="37">
        <f t="shared" si="151"/>
        <v>0</v>
      </c>
      <c r="R396" s="37"/>
      <c r="S396" s="37">
        <f t="shared" si="151"/>
        <v>2140400</v>
      </c>
    </row>
    <row r="397" spans="1:19" ht="12.75" customHeight="1" x14ac:dyDescent="0.3">
      <c r="A397" s="150" t="s">
        <v>189</v>
      </c>
      <c r="B397" s="159">
        <v>170901</v>
      </c>
      <c r="C397" s="150" t="s">
        <v>190</v>
      </c>
      <c r="D397" s="147" t="s">
        <v>87</v>
      </c>
      <c r="E397" s="147" t="s">
        <v>108</v>
      </c>
      <c r="F397" s="150" t="s">
        <v>442</v>
      </c>
      <c r="G397" s="152" t="s">
        <v>264</v>
      </c>
      <c r="H397" s="33">
        <v>21235</v>
      </c>
      <c r="I397" s="12">
        <v>2018</v>
      </c>
      <c r="J397" s="12" t="s">
        <v>2</v>
      </c>
      <c r="K397" s="12" t="s">
        <v>239</v>
      </c>
      <c r="L397" s="13">
        <v>551839.5</v>
      </c>
      <c r="M397" s="12" t="s">
        <v>280</v>
      </c>
      <c r="N397" s="13">
        <v>63160.5</v>
      </c>
      <c r="O397" s="12" t="s">
        <v>0</v>
      </c>
      <c r="P397" s="13">
        <f>SUM(N397,L397)</f>
        <v>615000</v>
      </c>
      <c r="S397" s="13">
        <f>SUM(Q397,P397)</f>
        <v>615000</v>
      </c>
    </row>
    <row r="398" spans="1:19" ht="12.75" customHeight="1" x14ac:dyDescent="0.3">
      <c r="A398" s="150"/>
      <c r="B398" s="159"/>
      <c r="C398" s="150"/>
      <c r="D398" s="156"/>
      <c r="E398" s="156"/>
      <c r="F398" s="150"/>
      <c r="G398" s="157"/>
      <c r="H398" s="33">
        <v>21235</v>
      </c>
      <c r="I398" s="12">
        <v>2020</v>
      </c>
      <c r="J398" s="12" t="s">
        <v>23</v>
      </c>
      <c r="K398" s="12" t="s">
        <v>240</v>
      </c>
      <c r="L398" s="13">
        <v>161514</v>
      </c>
      <c r="M398" s="12" t="s">
        <v>191</v>
      </c>
      <c r="N398" s="13">
        <v>18486</v>
      </c>
      <c r="O398" s="12" t="s">
        <v>0</v>
      </c>
      <c r="P398" s="13">
        <f>SUM(N398,L398)</f>
        <v>180000</v>
      </c>
      <c r="S398" s="13">
        <f>SUM(Q398,P398)</f>
        <v>180000</v>
      </c>
    </row>
    <row r="399" spans="1:19" ht="12.75" customHeight="1" x14ac:dyDescent="0.3">
      <c r="A399" s="150"/>
      <c r="B399" s="159"/>
      <c r="C399" s="150"/>
      <c r="D399" s="156"/>
      <c r="E399" s="156"/>
      <c r="F399" s="150"/>
      <c r="G399" s="157"/>
      <c r="H399" s="33">
        <v>21235</v>
      </c>
      <c r="I399" s="12">
        <v>2021</v>
      </c>
      <c r="J399" s="12" t="s">
        <v>21</v>
      </c>
      <c r="K399" s="12" t="s">
        <v>241</v>
      </c>
      <c r="L399" s="13">
        <v>0</v>
      </c>
      <c r="M399" s="12" t="s">
        <v>280</v>
      </c>
      <c r="N399" s="13">
        <v>0</v>
      </c>
      <c r="O399" s="12" t="s">
        <v>0</v>
      </c>
      <c r="P399" s="13">
        <f t="shared" ref="P399:P401" si="152">SUM(N399,L399)</f>
        <v>0</v>
      </c>
      <c r="Q399" s="13">
        <v>2835990.11</v>
      </c>
      <c r="R399" s="12" t="s">
        <v>0</v>
      </c>
      <c r="S399" s="13">
        <f t="shared" ref="S399:S401" si="153">SUM(Q399,P399)</f>
        <v>2835990.11</v>
      </c>
    </row>
    <row r="400" spans="1:19" ht="12.75" customHeight="1" x14ac:dyDescent="0.3">
      <c r="A400" s="150"/>
      <c r="B400" s="159"/>
      <c r="C400" s="150"/>
      <c r="D400" s="156"/>
      <c r="E400" s="156"/>
      <c r="F400" s="150"/>
      <c r="G400" s="157"/>
      <c r="H400" s="33">
        <v>21235</v>
      </c>
      <c r="I400" s="12">
        <v>2021</v>
      </c>
      <c r="J400" s="12" t="s">
        <v>21</v>
      </c>
      <c r="K400" s="12" t="s">
        <v>241</v>
      </c>
      <c r="L400" s="13">
        <v>2348985.16</v>
      </c>
      <c r="M400" s="12" t="s">
        <v>310</v>
      </c>
      <c r="N400" s="13">
        <v>268851.86</v>
      </c>
      <c r="O400" s="12" t="s">
        <v>0</v>
      </c>
      <c r="P400" s="13">
        <f t="shared" ref="P400" si="154">SUM(N400,L400)</f>
        <v>2617837.02</v>
      </c>
      <c r="S400" s="13">
        <f t="shared" ref="S400" si="155">SUM(Q400,P400)</f>
        <v>2617837.02</v>
      </c>
    </row>
    <row r="401" spans="1:21" ht="12.75" customHeight="1" x14ac:dyDescent="0.3">
      <c r="A401" s="150"/>
      <c r="B401" s="159"/>
      <c r="C401" s="150"/>
      <c r="D401" s="156"/>
      <c r="E401" s="156"/>
      <c r="F401" s="150"/>
      <c r="G401" s="158"/>
      <c r="H401" s="33">
        <v>21235</v>
      </c>
      <c r="I401" s="12">
        <v>2019</v>
      </c>
      <c r="J401" s="12" t="s">
        <v>13</v>
      </c>
      <c r="K401" s="12" t="s">
        <v>242</v>
      </c>
      <c r="L401" s="13">
        <v>0</v>
      </c>
      <c r="N401" s="13">
        <v>0</v>
      </c>
      <c r="P401" s="13">
        <f t="shared" si="152"/>
        <v>0</v>
      </c>
      <c r="Q401" s="13">
        <v>200000</v>
      </c>
      <c r="R401" s="12" t="s">
        <v>281</v>
      </c>
      <c r="S401" s="13">
        <f t="shared" si="153"/>
        <v>200000</v>
      </c>
    </row>
    <row r="402" spans="1:21" ht="12.75" customHeight="1" x14ac:dyDescent="0.3">
      <c r="A402" s="150"/>
      <c r="B402" s="159"/>
      <c r="C402" s="150"/>
      <c r="D402" s="155"/>
      <c r="E402" s="155"/>
      <c r="F402" s="150"/>
      <c r="G402" s="153"/>
      <c r="H402" s="34"/>
      <c r="I402" s="38" t="s">
        <v>35</v>
      </c>
      <c r="J402" s="36"/>
      <c r="K402" s="36"/>
      <c r="L402" s="37">
        <f>SUM(L397:L401)</f>
        <v>3062338.66</v>
      </c>
      <c r="M402" s="71"/>
      <c r="N402" s="37">
        <f t="shared" ref="N402" si="156">SUM(N397:N401)</f>
        <v>350498.36</v>
      </c>
      <c r="O402" s="71"/>
      <c r="P402" s="37">
        <f t="shared" ref="P402" si="157">SUM(P397:P401)</f>
        <v>3412837.02</v>
      </c>
      <c r="Q402" s="37">
        <f t="shared" ref="Q402" si="158">SUM(Q397:Q401)</f>
        <v>3035990.11</v>
      </c>
      <c r="R402" s="71"/>
      <c r="S402" s="37">
        <f t="shared" ref="S402" si="159">SUM(S397:S401)</f>
        <v>6448827.1299999999</v>
      </c>
    </row>
    <row r="403" spans="1:21" ht="12.75" customHeight="1" x14ac:dyDescent="0.3">
      <c r="A403" s="54"/>
      <c r="B403" s="57"/>
      <c r="C403" s="56"/>
      <c r="D403" s="57"/>
      <c r="E403" s="57"/>
      <c r="F403" s="56"/>
      <c r="G403" s="56"/>
      <c r="H403" s="59"/>
      <c r="I403" s="60"/>
      <c r="J403" s="61"/>
      <c r="K403" s="61"/>
      <c r="L403" s="62"/>
      <c r="M403" s="62"/>
      <c r="N403" s="62"/>
      <c r="O403" s="62"/>
      <c r="P403" s="62"/>
      <c r="Q403" s="62"/>
      <c r="R403" s="63"/>
      <c r="S403" s="62"/>
    </row>
    <row r="404" spans="1:21" ht="14.25" customHeight="1" x14ac:dyDescent="0.3">
      <c r="A404" s="23" t="s">
        <v>16</v>
      </c>
      <c r="B404" s="95"/>
      <c r="C404" s="96" t="s">
        <v>6</v>
      </c>
      <c r="D404" s="95"/>
      <c r="E404" s="95"/>
      <c r="F404" s="96" t="s">
        <v>6</v>
      </c>
      <c r="G404" s="96" t="s">
        <v>6</v>
      </c>
      <c r="H404" s="95" t="s">
        <v>6</v>
      </c>
      <c r="I404" s="97" t="s">
        <v>6</v>
      </c>
      <c r="J404" s="98" t="s">
        <v>6</v>
      </c>
      <c r="K404" s="98"/>
      <c r="L404" s="99" t="s">
        <v>6</v>
      </c>
      <c r="M404" s="98" t="s">
        <v>6</v>
      </c>
      <c r="N404" s="99"/>
      <c r="O404" s="98" t="s">
        <v>6</v>
      </c>
      <c r="P404" s="99" t="s">
        <v>6</v>
      </c>
      <c r="Q404" s="100" t="s">
        <v>6</v>
      </c>
      <c r="R404" s="98" t="s">
        <v>6</v>
      </c>
      <c r="S404" s="70" t="s">
        <v>16</v>
      </c>
    </row>
    <row r="405" spans="1:21" ht="12.75" customHeight="1" x14ac:dyDescent="0.3">
      <c r="A405" s="168" t="s">
        <v>31</v>
      </c>
      <c r="B405" s="164" t="s">
        <v>3</v>
      </c>
      <c r="C405" s="168" t="s">
        <v>4</v>
      </c>
      <c r="D405" s="164" t="s">
        <v>36</v>
      </c>
      <c r="E405" s="164" t="s">
        <v>103</v>
      </c>
      <c r="F405" s="168" t="s">
        <v>49</v>
      </c>
      <c r="G405" s="168" t="s">
        <v>5</v>
      </c>
      <c r="H405" s="164" t="s">
        <v>47</v>
      </c>
      <c r="I405" s="164" t="s">
        <v>109</v>
      </c>
      <c r="J405" s="164" t="s">
        <v>1</v>
      </c>
      <c r="K405" s="164" t="s">
        <v>28</v>
      </c>
      <c r="L405" s="164" t="s">
        <v>50</v>
      </c>
      <c r="M405" s="164" t="s">
        <v>6</v>
      </c>
      <c r="N405" s="164" t="s">
        <v>51</v>
      </c>
      <c r="O405" s="164" t="s">
        <v>6</v>
      </c>
      <c r="P405" s="172" t="s">
        <v>7</v>
      </c>
      <c r="Q405" s="164" t="s">
        <v>52</v>
      </c>
      <c r="R405" s="164" t="s">
        <v>6</v>
      </c>
      <c r="S405" s="172" t="s">
        <v>8</v>
      </c>
    </row>
    <row r="406" spans="1:21" ht="12.75" customHeight="1" x14ac:dyDescent="0.3">
      <c r="A406" s="168" t="s">
        <v>6</v>
      </c>
      <c r="B406" s="164"/>
      <c r="C406" s="168" t="s">
        <v>6</v>
      </c>
      <c r="D406" s="165"/>
      <c r="E406" s="165"/>
      <c r="F406" s="168" t="s">
        <v>6</v>
      </c>
      <c r="G406" s="168" t="s">
        <v>6</v>
      </c>
      <c r="H406" s="164" t="s">
        <v>6</v>
      </c>
      <c r="I406" s="164" t="s">
        <v>6</v>
      </c>
      <c r="J406" s="164" t="s">
        <v>6</v>
      </c>
      <c r="K406" s="165"/>
      <c r="L406" s="30" t="s">
        <v>9</v>
      </c>
      <c r="M406" s="31" t="s">
        <v>10</v>
      </c>
      <c r="N406" s="30" t="s">
        <v>9</v>
      </c>
      <c r="O406" s="31" t="s">
        <v>10</v>
      </c>
      <c r="P406" s="172" t="s">
        <v>6</v>
      </c>
      <c r="Q406" s="32" t="s">
        <v>9</v>
      </c>
      <c r="R406" s="31" t="s">
        <v>11</v>
      </c>
      <c r="S406" s="172" t="s">
        <v>6</v>
      </c>
    </row>
    <row r="407" spans="1:21" ht="12.75" customHeight="1" x14ac:dyDescent="0.3">
      <c r="A407" s="150" t="s">
        <v>470</v>
      </c>
      <c r="B407" s="159">
        <v>221005</v>
      </c>
      <c r="C407" s="150" t="s">
        <v>546</v>
      </c>
      <c r="D407" s="169" t="s">
        <v>15</v>
      </c>
      <c r="E407" s="169" t="s">
        <v>110</v>
      </c>
      <c r="F407" s="150" t="s">
        <v>474</v>
      </c>
      <c r="G407" s="152" t="s">
        <v>565</v>
      </c>
      <c r="H407" s="177">
        <v>22751</v>
      </c>
      <c r="I407" s="178">
        <v>2024</v>
      </c>
      <c r="J407" s="178" t="s">
        <v>15</v>
      </c>
      <c r="K407" s="178" t="s">
        <v>174</v>
      </c>
      <c r="L407" s="13">
        <v>300000</v>
      </c>
      <c r="M407" s="12" t="s">
        <v>464</v>
      </c>
      <c r="N407" s="13">
        <v>34336.339999999997</v>
      </c>
      <c r="O407" s="12" t="s">
        <v>16</v>
      </c>
      <c r="P407" s="13">
        <f>SUM(N407,L407)</f>
        <v>334336.33999999997</v>
      </c>
      <c r="S407" s="13">
        <f>SUM(Q407,P407)</f>
        <v>334336.33999999997</v>
      </c>
      <c r="U407" s="86"/>
    </row>
    <row r="408" spans="1:21" ht="41.4" customHeight="1" x14ac:dyDescent="0.3">
      <c r="A408" s="150"/>
      <c r="B408" s="159"/>
      <c r="C408" s="150"/>
      <c r="D408" s="155"/>
      <c r="E408" s="155"/>
      <c r="F408" s="150"/>
      <c r="G408" s="153"/>
      <c r="H408" s="34"/>
      <c r="I408" s="38" t="s">
        <v>35</v>
      </c>
      <c r="J408" s="36"/>
      <c r="K408" s="36"/>
      <c r="L408" s="37">
        <f>SUM(L407:L407)</f>
        <v>300000</v>
      </c>
      <c r="M408" s="71"/>
      <c r="N408" s="37">
        <f>SUM(N407:N407)</f>
        <v>34336.339999999997</v>
      </c>
      <c r="O408" s="71"/>
      <c r="P408" s="37">
        <f>SUM(P407:P407)</f>
        <v>334336.33999999997</v>
      </c>
      <c r="Q408" s="37">
        <f>SUM(Q407:Q407)</f>
        <v>0</v>
      </c>
      <c r="R408" s="71"/>
      <c r="S408" s="37">
        <f>SUM(S407:S407)</f>
        <v>334336.33999999997</v>
      </c>
      <c r="T408" s="93"/>
    </row>
    <row r="409" spans="1:21" ht="12.75" customHeight="1" x14ac:dyDescent="0.3">
      <c r="A409" s="150" t="s">
        <v>307</v>
      </c>
      <c r="B409" s="159">
        <v>220201</v>
      </c>
      <c r="C409" s="150" t="s">
        <v>308</v>
      </c>
      <c r="D409" s="169" t="s">
        <v>43</v>
      </c>
      <c r="E409" s="169" t="s">
        <v>110</v>
      </c>
      <c r="F409" s="150" t="s">
        <v>299</v>
      </c>
      <c r="G409" s="152" t="s">
        <v>539</v>
      </c>
      <c r="H409" s="33">
        <v>22574</v>
      </c>
      <c r="I409" s="12">
        <v>2022</v>
      </c>
      <c r="J409" s="12" t="s">
        <v>13</v>
      </c>
      <c r="K409" s="12" t="s">
        <v>361</v>
      </c>
      <c r="L409" s="13">
        <v>0</v>
      </c>
      <c r="N409" s="13">
        <v>0</v>
      </c>
      <c r="P409" s="13">
        <f>SUM(N409,L409)</f>
        <v>0</v>
      </c>
      <c r="Q409" s="13">
        <v>12000000</v>
      </c>
      <c r="R409" s="12" t="s">
        <v>309</v>
      </c>
      <c r="S409" s="13">
        <f>SUM(Q409,P409)</f>
        <v>12000000</v>
      </c>
    </row>
    <row r="410" spans="1:21" ht="30" customHeight="1" x14ac:dyDescent="0.3">
      <c r="A410" s="150"/>
      <c r="B410" s="159"/>
      <c r="C410" s="150"/>
      <c r="D410" s="155"/>
      <c r="E410" s="155"/>
      <c r="F410" s="150"/>
      <c r="G410" s="153"/>
      <c r="H410" s="34"/>
      <c r="I410" s="38" t="s">
        <v>35</v>
      </c>
      <c r="J410" s="36"/>
      <c r="K410" s="36"/>
      <c r="L410" s="37">
        <f>SUM(L409:L409)</f>
        <v>0</v>
      </c>
      <c r="M410" s="71"/>
      <c r="N410" s="37">
        <f>SUM(N409:N409)</f>
        <v>0</v>
      </c>
      <c r="O410" s="71"/>
      <c r="P410" s="37">
        <f>SUM(P409:P409)</f>
        <v>0</v>
      </c>
      <c r="Q410" s="37">
        <f>SUM(Q409:Q409)</f>
        <v>12000000</v>
      </c>
      <c r="R410" s="71"/>
      <c r="S410" s="37">
        <f>SUM(S409:S409)</f>
        <v>12000000</v>
      </c>
      <c r="T410" s="93"/>
    </row>
    <row r="411" spans="1:21" ht="12.75" customHeight="1" x14ac:dyDescent="0.3">
      <c r="A411" s="150" t="s">
        <v>162</v>
      </c>
      <c r="B411" s="159">
        <v>210301</v>
      </c>
      <c r="C411" s="150" t="s">
        <v>469</v>
      </c>
      <c r="D411" s="147" t="s">
        <v>15</v>
      </c>
      <c r="E411" s="169" t="s">
        <v>110</v>
      </c>
      <c r="F411" s="150" t="s">
        <v>533</v>
      </c>
      <c r="G411" s="152" t="s">
        <v>95</v>
      </c>
      <c r="H411" s="33">
        <v>22406</v>
      </c>
      <c r="I411" s="12">
        <v>2022</v>
      </c>
      <c r="J411" s="12" t="s">
        <v>2</v>
      </c>
      <c r="K411" s="12" t="s">
        <v>408</v>
      </c>
      <c r="L411" s="13">
        <v>435945</v>
      </c>
      <c r="M411" s="12" t="s">
        <v>83</v>
      </c>
      <c r="N411" s="13">
        <v>49895.86</v>
      </c>
      <c r="O411" s="12" t="s">
        <v>16</v>
      </c>
      <c r="P411" s="13">
        <f>SUM(N411,L411)</f>
        <v>485840.86</v>
      </c>
      <c r="Q411" s="185">
        <v>0</v>
      </c>
      <c r="R411" s="12" t="s">
        <v>16</v>
      </c>
      <c r="S411" s="13">
        <f>SUM(Q411,P411)</f>
        <v>485840.86</v>
      </c>
    </row>
    <row r="412" spans="1:21" ht="12.75" customHeight="1" x14ac:dyDescent="0.3">
      <c r="A412" s="150"/>
      <c r="B412" s="159"/>
      <c r="C412" s="150"/>
      <c r="D412" s="148"/>
      <c r="E412" s="162"/>
      <c r="F412" s="150"/>
      <c r="G412" s="157"/>
      <c r="H412" s="177">
        <v>22406</v>
      </c>
      <c r="I412" s="178">
        <v>2022</v>
      </c>
      <c r="J412" s="178" t="s">
        <v>2</v>
      </c>
      <c r="K412" s="178" t="s">
        <v>29</v>
      </c>
      <c r="L412" s="13">
        <v>281895</v>
      </c>
      <c r="M412" s="12" t="s">
        <v>468</v>
      </c>
      <c r="N412" s="13">
        <v>32264.14</v>
      </c>
      <c r="O412" s="12" t="s">
        <v>16</v>
      </c>
      <c r="P412" s="13">
        <f>SUM(N412,L412)</f>
        <v>314159.14</v>
      </c>
      <c r="S412" s="13">
        <f>SUM(Q412,P412)</f>
        <v>314159.14</v>
      </c>
    </row>
    <row r="413" spans="1:21" ht="46.2" customHeight="1" x14ac:dyDescent="0.3">
      <c r="A413" s="150"/>
      <c r="B413" s="159"/>
      <c r="C413" s="150"/>
      <c r="D413" s="155"/>
      <c r="E413" s="155"/>
      <c r="F413" s="150"/>
      <c r="G413" s="153"/>
      <c r="H413" s="34"/>
      <c r="I413" s="38" t="s">
        <v>35</v>
      </c>
      <c r="J413" s="36"/>
      <c r="K413" s="36"/>
      <c r="L413" s="37">
        <f>SUM(L411:L412)</f>
        <v>717840</v>
      </c>
      <c r="M413" s="37"/>
      <c r="N413" s="37">
        <f t="shared" ref="N413:S413" si="160">SUM(N411:N412)</f>
        <v>82160</v>
      </c>
      <c r="O413" s="37"/>
      <c r="P413" s="37">
        <f t="shared" si="160"/>
        <v>800000</v>
      </c>
      <c r="Q413" s="37">
        <f t="shared" si="160"/>
        <v>0</v>
      </c>
      <c r="R413" s="37"/>
      <c r="S413" s="37">
        <f t="shared" si="160"/>
        <v>800000</v>
      </c>
      <c r="T413" s="93"/>
    </row>
    <row r="414" spans="1:21" ht="12.75" customHeight="1" x14ac:dyDescent="0.3">
      <c r="A414" s="150" t="s">
        <v>243</v>
      </c>
      <c r="B414" s="159">
        <v>200702</v>
      </c>
      <c r="C414" s="150" t="s">
        <v>338</v>
      </c>
      <c r="D414" s="147" t="s">
        <v>39</v>
      </c>
      <c r="E414" s="147" t="s">
        <v>37</v>
      </c>
      <c r="F414" s="150" t="s">
        <v>446</v>
      </c>
      <c r="G414" s="150" t="s">
        <v>557</v>
      </c>
      <c r="H414" s="33">
        <v>22351</v>
      </c>
      <c r="I414" s="12">
        <v>2024</v>
      </c>
      <c r="J414" s="12" t="s">
        <v>2</v>
      </c>
      <c r="K414" s="12" t="s">
        <v>29</v>
      </c>
      <c r="L414" s="13">
        <v>100000</v>
      </c>
      <c r="M414" s="12" t="s">
        <v>148</v>
      </c>
      <c r="N414" s="13">
        <v>11445.447453471541</v>
      </c>
      <c r="O414" s="12" t="s">
        <v>16</v>
      </c>
      <c r="P414" s="13">
        <f>SUM(L414,N414)</f>
        <v>111445.44745347154</v>
      </c>
      <c r="S414" s="13">
        <f>SUM(Q414,P414)</f>
        <v>111445.44745347154</v>
      </c>
    </row>
    <row r="415" spans="1:21" ht="12.75" customHeight="1" x14ac:dyDescent="0.3">
      <c r="A415" s="150"/>
      <c r="B415" s="159"/>
      <c r="C415" s="150"/>
      <c r="D415" s="148"/>
      <c r="E415" s="148"/>
      <c r="F415" s="150"/>
      <c r="G415" s="150"/>
      <c r="H415" s="33">
        <v>22351</v>
      </c>
      <c r="I415" s="12">
        <v>2024</v>
      </c>
      <c r="J415" s="12" t="s">
        <v>2</v>
      </c>
      <c r="K415" s="12" t="s">
        <v>29</v>
      </c>
      <c r="L415" s="13">
        <v>22077</v>
      </c>
      <c r="M415" s="12" t="s">
        <v>475</v>
      </c>
      <c r="N415" s="13">
        <v>2526.81</v>
      </c>
      <c r="O415" s="12" t="s">
        <v>16</v>
      </c>
      <c r="P415" s="13">
        <f>SUM(L415,N415)</f>
        <v>24603.81</v>
      </c>
      <c r="S415" s="13">
        <f>SUM(Q415,P415)</f>
        <v>24603.81</v>
      </c>
      <c r="U415" s="86"/>
    </row>
    <row r="416" spans="1:21" ht="12.75" customHeight="1" x14ac:dyDescent="0.3">
      <c r="A416" s="150"/>
      <c r="B416" s="159"/>
      <c r="C416" s="150"/>
      <c r="D416" s="148"/>
      <c r="E416" s="148"/>
      <c r="F416" s="150"/>
      <c r="G416" s="150"/>
      <c r="H416" s="33">
        <v>22351</v>
      </c>
      <c r="I416" s="12">
        <v>2024</v>
      </c>
      <c r="J416" s="12" t="s">
        <v>2</v>
      </c>
      <c r="K416" s="12" t="s">
        <v>29</v>
      </c>
      <c r="L416" s="13">
        <v>899596</v>
      </c>
      <c r="M416" s="12" t="s">
        <v>464</v>
      </c>
      <c r="N416" s="13">
        <v>102962.79</v>
      </c>
      <c r="O416" s="12" t="s">
        <v>16</v>
      </c>
      <c r="P416" s="13">
        <f>SUM(L416,N416)</f>
        <v>1002558.79</v>
      </c>
      <c r="S416" s="13">
        <f>SUM(Q416,P416)</f>
        <v>1002558.79</v>
      </c>
      <c r="U416" s="86"/>
    </row>
    <row r="417" spans="1:21" ht="12.75" customHeight="1" x14ac:dyDescent="0.3">
      <c r="A417" s="150"/>
      <c r="B417" s="159"/>
      <c r="C417" s="150"/>
      <c r="D417" s="148"/>
      <c r="E417" s="148"/>
      <c r="F417" s="150"/>
      <c r="G417" s="150"/>
      <c r="H417" s="33">
        <v>22351</v>
      </c>
      <c r="I417" s="12">
        <v>2024</v>
      </c>
      <c r="J417" s="12" t="s">
        <v>23</v>
      </c>
      <c r="K417" s="12" t="s">
        <v>29</v>
      </c>
      <c r="L417" s="13">
        <v>25000</v>
      </c>
      <c r="M417" s="12" t="s">
        <v>148</v>
      </c>
      <c r="N417" s="13">
        <v>2861.3618633678852</v>
      </c>
      <c r="O417" s="12" t="s">
        <v>16</v>
      </c>
      <c r="P417" s="13">
        <f t="shared" ref="P417:P420" si="161">SUM(L417,N417)</f>
        <v>27861.361863367885</v>
      </c>
      <c r="S417" s="13">
        <f>SUM(Q417,P417)</f>
        <v>27861.361863367885</v>
      </c>
    </row>
    <row r="418" spans="1:21" ht="12.75" customHeight="1" x14ac:dyDescent="0.3">
      <c r="A418" s="150"/>
      <c r="B418" s="159"/>
      <c r="C418" s="150"/>
      <c r="D418" s="148"/>
      <c r="E418" s="148"/>
      <c r="F418" s="150"/>
      <c r="G418" s="150"/>
      <c r="H418" s="33">
        <v>22351</v>
      </c>
      <c r="I418" s="12">
        <v>2024</v>
      </c>
      <c r="J418" s="12" t="s">
        <v>23</v>
      </c>
      <c r="K418" s="12" t="s">
        <v>29</v>
      </c>
      <c r="L418" s="13">
        <v>75892</v>
      </c>
      <c r="M418" s="12" t="s">
        <v>464</v>
      </c>
      <c r="N418" s="13">
        <v>8686.18</v>
      </c>
      <c r="O418" s="12" t="s">
        <v>16</v>
      </c>
      <c r="P418" s="13">
        <f t="shared" ref="P418" si="162">SUM(L418,N418)</f>
        <v>84578.18</v>
      </c>
      <c r="S418" s="13">
        <f>SUM(Q418,P418)</f>
        <v>84578.18</v>
      </c>
      <c r="U418" s="86"/>
    </row>
    <row r="419" spans="1:21" ht="12.75" customHeight="1" x14ac:dyDescent="0.3">
      <c r="A419" s="150"/>
      <c r="B419" s="159"/>
      <c r="C419" s="150"/>
      <c r="D419" s="156"/>
      <c r="E419" s="156"/>
      <c r="F419" s="150"/>
      <c r="G419" s="150"/>
      <c r="H419" s="33">
        <v>22351</v>
      </c>
      <c r="I419" s="12">
        <v>2024</v>
      </c>
      <c r="J419" s="12" t="s">
        <v>24</v>
      </c>
      <c r="K419" s="12" t="s">
        <v>29</v>
      </c>
      <c r="L419" s="13">
        <v>25000</v>
      </c>
      <c r="M419" s="12" t="s">
        <v>148</v>
      </c>
      <c r="N419" s="13">
        <v>2861.3618633678852</v>
      </c>
      <c r="O419" s="12" t="s">
        <v>16</v>
      </c>
      <c r="P419" s="13">
        <f t="shared" si="161"/>
        <v>27861.361863367885</v>
      </c>
      <c r="S419" s="13">
        <f t="shared" ref="S419:S420" si="163">SUM(Q419,P419)</f>
        <v>27861.361863367885</v>
      </c>
    </row>
    <row r="420" spans="1:21" ht="12.75" customHeight="1" x14ac:dyDescent="0.3">
      <c r="A420" s="150"/>
      <c r="B420" s="159"/>
      <c r="C420" s="150"/>
      <c r="D420" s="156"/>
      <c r="E420" s="156"/>
      <c r="F420" s="150"/>
      <c r="G420" s="150"/>
      <c r="H420" s="33">
        <v>22351</v>
      </c>
      <c r="I420" s="12">
        <v>2025</v>
      </c>
      <c r="J420" s="12" t="s">
        <v>21</v>
      </c>
      <c r="K420" s="12" t="s">
        <v>174</v>
      </c>
      <c r="L420" s="13">
        <v>350000</v>
      </c>
      <c r="M420" s="12" t="s">
        <v>148</v>
      </c>
      <c r="N420" s="13">
        <v>40059.066087150364</v>
      </c>
      <c r="O420" s="12" t="s">
        <v>16</v>
      </c>
      <c r="P420" s="13">
        <f t="shared" si="161"/>
        <v>390059.06608715036</v>
      </c>
      <c r="S420" s="13">
        <f t="shared" si="163"/>
        <v>390059.06608715036</v>
      </c>
    </row>
    <row r="421" spans="1:21" ht="12.75" customHeight="1" x14ac:dyDescent="0.3">
      <c r="A421" s="150"/>
      <c r="B421" s="159"/>
      <c r="C421" s="150"/>
      <c r="D421" s="156"/>
      <c r="E421" s="156"/>
      <c r="F421" s="150"/>
      <c r="G421" s="150"/>
      <c r="H421" s="33">
        <v>22351</v>
      </c>
      <c r="I421" s="12">
        <v>2025</v>
      </c>
      <c r="J421" s="12" t="s">
        <v>21</v>
      </c>
      <c r="K421" s="12" t="s">
        <v>174</v>
      </c>
      <c r="L421" s="13">
        <v>97818</v>
      </c>
      <c r="M421" s="12" t="s">
        <v>475</v>
      </c>
      <c r="N421" s="13">
        <v>11195.71</v>
      </c>
      <c r="O421" s="12" t="s">
        <v>16</v>
      </c>
      <c r="P421" s="13">
        <f t="shared" ref="P421" si="164">SUM(L421,N421)</f>
        <v>109013.70999999999</v>
      </c>
      <c r="S421" s="13">
        <f t="shared" ref="S421" si="165">SUM(Q421,P421)</f>
        <v>109013.70999999999</v>
      </c>
      <c r="U421" s="86"/>
    </row>
    <row r="422" spans="1:21" ht="12.75" customHeight="1" x14ac:dyDescent="0.3">
      <c r="A422" s="150"/>
      <c r="B422" s="159"/>
      <c r="C422" s="150"/>
      <c r="D422" s="156"/>
      <c r="E422" s="156"/>
      <c r="F422" s="150"/>
      <c r="G422" s="150"/>
      <c r="H422" s="33">
        <v>22351</v>
      </c>
      <c r="I422" s="12">
        <v>2025</v>
      </c>
      <c r="J422" s="12" t="s">
        <v>21</v>
      </c>
      <c r="K422" s="12" t="s">
        <v>174</v>
      </c>
      <c r="L422" s="13">
        <v>968168</v>
      </c>
      <c r="M422" s="12" t="s">
        <v>464</v>
      </c>
      <c r="N422" s="13">
        <v>110811.16</v>
      </c>
      <c r="O422" s="12" t="s">
        <v>16</v>
      </c>
      <c r="P422" s="13">
        <f t="shared" ref="P422:P423" si="166">SUM(L422,N422)</f>
        <v>1078979.1599999999</v>
      </c>
      <c r="S422" s="13">
        <f t="shared" ref="S422:S423" si="167">SUM(Q422,P422)</f>
        <v>1078979.1599999999</v>
      </c>
      <c r="U422" s="86"/>
    </row>
    <row r="423" spans="1:21" ht="12.75" customHeight="1" x14ac:dyDescent="0.3">
      <c r="A423" s="150"/>
      <c r="B423" s="159"/>
      <c r="C423" s="150"/>
      <c r="D423" s="156"/>
      <c r="E423" s="156"/>
      <c r="F423" s="150"/>
      <c r="G423" s="150"/>
      <c r="H423" s="33">
        <v>22351</v>
      </c>
      <c r="I423" s="12">
        <v>2025</v>
      </c>
      <c r="J423" s="12" t="s">
        <v>21</v>
      </c>
      <c r="K423" s="12" t="s">
        <v>174</v>
      </c>
      <c r="L423" s="13">
        <v>1347751</v>
      </c>
      <c r="M423" s="12" t="s">
        <v>476</v>
      </c>
      <c r="N423" s="13">
        <v>154256.13</v>
      </c>
      <c r="O423" s="12" t="s">
        <v>16</v>
      </c>
      <c r="P423" s="13">
        <f t="shared" si="166"/>
        <v>1502007.13</v>
      </c>
      <c r="S423" s="13">
        <f t="shared" si="167"/>
        <v>1502007.13</v>
      </c>
      <c r="U423" s="139"/>
    </row>
    <row r="424" spans="1:21" x14ac:dyDescent="0.3">
      <c r="A424" s="150"/>
      <c r="B424" s="159"/>
      <c r="C424" s="150"/>
      <c r="D424" s="155"/>
      <c r="E424" s="155"/>
      <c r="F424" s="150"/>
      <c r="G424" s="151"/>
      <c r="H424" s="34"/>
      <c r="I424" s="38" t="s">
        <v>35</v>
      </c>
      <c r="J424" s="36"/>
      <c r="K424" s="36"/>
      <c r="L424" s="37">
        <f>SUM(L414:L423)</f>
        <v>3911302</v>
      </c>
      <c r="M424" s="37"/>
      <c r="N424" s="37">
        <f t="shared" ref="N424:S424" si="168">SUM(N414:N423)</f>
        <v>447666.01726735767</v>
      </c>
      <c r="O424" s="37"/>
      <c r="P424" s="37">
        <f t="shared" si="168"/>
        <v>4358968.0172673576</v>
      </c>
      <c r="Q424" s="37">
        <f t="shared" si="168"/>
        <v>0</v>
      </c>
      <c r="R424" s="37"/>
      <c r="S424" s="37">
        <f t="shared" si="168"/>
        <v>4358968.0172673576</v>
      </c>
    </row>
    <row r="425" spans="1:21" ht="12.75" customHeight="1" x14ac:dyDescent="0.3">
      <c r="A425" s="150" t="s">
        <v>519</v>
      </c>
      <c r="B425" s="159">
        <v>200708</v>
      </c>
      <c r="C425" s="150" t="s">
        <v>581</v>
      </c>
      <c r="D425" s="147" t="s">
        <v>87</v>
      </c>
      <c r="E425" s="169" t="s">
        <v>110</v>
      </c>
      <c r="F425" s="150" t="s">
        <v>447</v>
      </c>
      <c r="G425" s="152" t="s">
        <v>556</v>
      </c>
      <c r="H425" s="33">
        <v>22352</v>
      </c>
      <c r="I425" s="12">
        <v>2024</v>
      </c>
      <c r="J425" s="12" t="s">
        <v>2</v>
      </c>
      <c r="K425" s="12" t="s">
        <v>166</v>
      </c>
      <c r="L425" s="13">
        <v>0</v>
      </c>
      <c r="M425" s="12" t="s">
        <v>83</v>
      </c>
      <c r="N425" s="13">
        <v>0</v>
      </c>
      <c r="O425" s="12" t="s">
        <v>16</v>
      </c>
      <c r="P425" s="13">
        <f>SUM(N425,L425)</f>
        <v>0</v>
      </c>
      <c r="S425" s="13">
        <f>SUM(Q425,P425)</f>
        <v>0</v>
      </c>
    </row>
    <row r="426" spans="1:21" ht="12.75" customHeight="1" x14ac:dyDescent="0.3">
      <c r="A426" s="150"/>
      <c r="B426" s="159"/>
      <c r="C426" s="150"/>
      <c r="D426" s="156"/>
      <c r="E426" s="156"/>
      <c r="F426" s="150"/>
      <c r="G426" s="157"/>
      <c r="H426" s="33">
        <v>22352</v>
      </c>
      <c r="I426" s="12">
        <v>2025</v>
      </c>
      <c r="J426" s="12" t="s">
        <v>23</v>
      </c>
      <c r="K426" s="12" t="s">
        <v>166</v>
      </c>
      <c r="L426" s="13">
        <v>0</v>
      </c>
      <c r="M426" s="12" t="s">
        <v>83</v>
      </c>
      <c r="N426" s="13">
        <v>0</v>
      </c>
      <c r="O426" s="12" t="s">
        <v>16</v>
      </c>
      <c r="P426" s="13">
        <f>SUM(N426,L426)</f>
        <v>0</v>
      </c>
      <c r="S426" s="13">
        <f>SUM(Q426,P426)</f>
        <v>0</v>
      </c>
    </row>
    <row r="427" spans="1:21" ht="12.75" customHeight="1" x14ac:dyDescent="0.3">
      <c r="A427" s="150"/>
      <c r="B427" s="159"/>
      <c r="C427" s="150"/>
      <c r="D427" s="156"/>
      <c r="E427" s="156"/>
      <c r="F427" s="150"/>
      <c r="G427" s="157"/>
      <c r="H427" s="33">
        <v>22352</v>
      </c>
      <c r="I427" s="12">
        <v>2025</v>
      </c>
      <c r="J427" s="12" t="s">
        <v>21</v>
      </c>
      <c r="K427" s="12" t="s">
        <v>166</v>
      </c>
      <c r="L427" s="13">
        <v>0</v>
      </c>
      <c r="M427" s="12" t="s">
        <v>313</v>
      </c>
      <c r="N427" s="13">
        <v>0</v>
      </c>
      <c r="O427" s="12" t="s">
        <v>16</v>
      </c>
      <c r="P427" s="13">
        <f t="shared" ref="P427" si="169">SUM(N427,L427)</f>
        <v>0</v>
      </c>
      <c r="S427" s="13">
        <f t="shared" ref="S427" si="170">SUM(Q427,P427)</f>
        <v>0</v>
      </c>
      <c r="U427" s="86"/>
    </row>
    <row r="428" spans="1:21" ht="12.75" customHeight="1" x14ac:dyDescent="0.3">
      <c r="A428" s="150"/>
      <c r="B428" s="159"/>
      <c r="C428" s="150"/>
      <c r="D428" s="155"/>
      <c r="E428" s="155"/>
      <c r="F428" s="150"/>
      <c r="G428" s="153"/>
      <c r="H428" s="34"/>
      <c r="I428" s="38" t="s">
        <v>35</v>
      </c>
      <c r="J428" s="36"/>
      <c r="K428" s="36"/>
      <c r="L428" s="37">
        <f>SUM(L425:L427)</f>
        <v>0</v>
      </c>
      <c r="M428" s="71"/>
      <c r="N428" s="37">
        <f>SUM(N425:N427)</f>
        <v>0</v>
      </c>
      <c r="O428" s="71"/>
      <c r="P428" s="37">
        <f>SUM(P425:P427)</f>
        <v>0</v>
      </c>
      <c r="Q428" s="37">
        <f>SUM(Q425:Q427)</f>
        <v>0</v>
      </c>
      <c r="R428" s="71"/>
      <c r="S428" s="37">
        <f>SUM(S425:S427)</f>
        <v>0</v>
      </c>
      <c r="T428" s="93"/>
    </row>
    <row r="429" spans="1:21" ht="12.75" customHeight="1" x14ac:dyDescent="0.3">
      <c r="A429" s="150" t="s">
        <v>38</v>
      </c>
      <c r="B429" s="159">
        <v>170804</v>
      </c>
      <c r="C429" s="150" t="s">
        <v>80</v>
      </c>
      <c r="D429" s="147" t="s">
        <v>41</v>
      </c>
      <c r="E429" s="147" t="s">
        <v>104</v>
      </c>
      <c r="F429" s="150" t="s">
        <v>429</v>
      </c>
      <c r="G429" s="150" t="s">
        <v>262</v>
      </c>
      <c r="H429" s="33">
        <v>21174</v>
      </c>
      <c r="I429" s="12">
        <v>2019</v>
      </c>
      <c r="J429" s="12" t="s">
        <v>2</v>
      </c>
      <c r="K429" s="12" t="s">
        <v>73</v>
      </c>
      <c r="L429" s="13">
        <v>170000</v>
      </c>
      <c r="M429" s="12" t="s">
        <v>81</v>
      </c>
      <c r="N429" s="13">
        <v>19457.259999999998</v>
      </c>
      <c r="O429" s="12" t="s">
        <v>16</v>
      </c>
      <c r="P429" s="13">
        <f>SUM(L429,N429)</f>
        <v>189457.26</v>
      </c>
      <c r="Q429" s="13">
        <v>145542.74</v>
      </c>
      <c r="R429" s="12" t="s">
        <v>16</v>
      </c>
      <c r="S429" s="13">
        <f>SUM(Q429,P429)</f>
        <v>335000</v>
      </c>
    </row>
    <row r="430" spans="1:21" ht="12.75" customHeight="1" x14ac:dyDescent="0.3">
      <c r="A430" s="150"/>
      <c r="B430" s="159"/>
      <c r="C430" s="150"/>
      <c r="D430" s="148"/>
      <c r="E430" s="148"/>
      <c r="F430" s="150"/>
      <c r="G430" s="150"/>
      <c r="H430" s="33">
        <v>21174</v>
      </c>
      <c r="I430" s="12">
        <v>2022</v>
      </c>
      <c r="J430" s="12" t="s">
        <v>23</v>
      </c>
      <c r="K430" s="12" t="s">
        <v>29</v>
      </c>
      <c r="L430" s="13">
        <v>261000</v>
      </c>
      <c r="M430" s="12" t="s">
        <v>81</v>
      </c>
      <c r="N430" s="13">
        <v>29872.76</v>
      </c>
      <c r="O430" s="12" t="s">
        <v>16</v>
      </c>
      <c r="P430" s="13">
        <f>SUM(L430,N430)</f>
        <v>290872.76</v>
      </c>
      <c r="S430" s="13">
        <f>SUM(Q430,P430)</f>
        <v>290872.76</v>
      </c>
    </row>
    <row r="431" spans="1:21" ht="12.75" customHeight="1" x14ac:dyDescent="0.3">
      <c r="A431" s="150"/>
      <c r="B431" s="159"/>
      <c r="C431" s="150"/>
      <c r="D431" s="156"/>
      <c r="E431" s="156"/>
      <c r="F431" s="150"/>
      <c r="G431" s="150"/>
      <c r="H431" s="33">
        <v>21174</v>
      </c>
      <c r="I431" s="12">
        <v>2020</v>
      </c>
      <c r="J431" s="12" t="s">
        <v>24</v>
      </c>
      <c r="K431" s="12" t="s">
        <v>166</v>
      </c>
      <c r="L431" s="13">
        <v>0</v>
      </c>
      <c r="N431" s="13">
        <v>0</v>
      </c>
      <c r="P431" s="13">
        <f t="shared" ref="P431:P432" si="171">SUM(L431,N431)</f>
        <v>0</v>
      </c>
      <c r="Q431" s="13">
        <v>0</v>
      </c>
      <c r="R431" s="12" t="s">
        <v>16</v>
      </c>
      <c r="S431" s="13">
        <f t="shared" ref="S431:S432" si="172">SUM(Q431,P431)</f>
        <v>0</v>
      </c>
    </row>
    <row r="432" spans="1:21" ht="12.75" customHeight="1" x14ac:dyDescent="0.3">
      <c r="A432" s="150"/>
      <c r="B432" s="159"/>
      <c r="C432" s="150"/>
      <c r="D432" s="156"/>
      <c r="E432" s="156"/>
      <c r="F432" s="150"/>
      <c r="G432" s="150"/>
      <c r="H432" s="33">
        <v>21174</v>
      </c>
      <c r="I432" s="12">
        <v>2023</v>
      </c>
      <c r="J432" s="12" t="s">
        <v>21</v>
      </c>
      <c r="K432" s="12" t="s">
        <v>29</v>
      </c>
      <c r="L432" s="13">
        <v>880000</v>
      </c>
      <c r="M432" s="12" t="s">
        <v>82</v>
      </c>
      <c r="N432" s="13">
        <v>100719.98</v>
      </c>
      <c r="O432" s="12" t="s">
        <v>16</v>
      </c>
      <c r="P432" s="13">
        <f t="shared" si="171"/>
        <v>980719.98</v>
      </c>
      <c r="Q432" s="13">
        <v>308436.38</v>
      </c>
      <c r="R432" s="12" t="s">
        <v>16</v>
      </c>
      <c r="S432" s="13">
        <f t="shared" si="172"/>
        <v>1289156.3599999999</v>
      </c>
    </row>
    <row r="433" spans="1:24" ht="12.75" customHeight="1" x14ac:dyDescent="0.3">
      <c r="A433" s="150"/>
      <c r="B433" s="159"/>
      <c r="C433" s="150"/>
      <c r="D433" s="155"/>
      <c r="E433" s="155"/>
      <c r="F433" s="150"/>
      <c r="G433" s="151"/>
      <c r="H433" s="34"/>
      <c r="I433" s="38" t="s">
        <v>35</v>
      </c>
      <c r="J433" s="36"/>
      <c r="K433" s="36"/>
      <c r="L433" s="37">
        <f>SUM(L429:L432)</f>
        <v>1311000</v>
      </c>
      <c r="M433" s="71"/>
      <c r="N433" s="37">
        <f>SUM(N429:N432)</f>
        <v>150050</v>
      </c>
      <c r="O433" s="71"/>
      <c r="P433" s="37">
        <f>SUM(P429:P432)</f>
        <v>1461050</v>
      </c>
      <c r="Q433" s="37">
        <f>SUM(Q429:Q432)</f>
        <v>453979.12</v>
      </c>
      <c r="R433" s="71"/>
      <c r="S433" s="37">
        <f>SUM(S429:S432)</f>
        <v>1915029.1199999999</v>
      </c>
    </row>
    <row r="434" spans="1:24" ht="12.75" customHeight="1" x14ac:dyDescent="0.3">
      <c r="A434" s="150" t="s">
        <v>157</v>
      </c>
      <c r="B434" s="159">
        <v>180903</v>
      </c>
      <c r="C434" s="150" t="s">
        <v>508</v>
      </c>
      <c r="D434" s="147" t="s">
        <v>42</v>
      </c>
      <c r="E434" s="169" t="s">
        <v>569</v>
      </c>
      <c r="F434" s="150">
        <v>837</v>
      </c>
      <c r="G434" s="174" t="s">
        <v>261</v>
      </c>
      <c r="H434" s="33">
        <v>21393</v>
      </c>
      <c r="I434" s="12">
        <v>2020</v>
      </c>
      <c r="J434" s="12" t="s">
        <v>15</v>
      </c>
      <c r="K434" s="12" t="s">
        <v>166</v>
      </c>
      <c r="L434" s="13">
        <v>0</v>
      </c>
      <c r="M434" s="12" t="s">
        <v>128</v>
      </c>
      <c r="N434" s="13">
        <v>0</v>
      </c>
      <c r="O434" s="12" t="s">
        <v>16</v>
      </c>
      <c r="P434" s="13">
        <f>SUM(N434,L434)</f>
        <v>0</v>
      </c>
      <c r="S434" s="13">
        <f>SUM(Q434,P434)</f>
        <v>0</v>
      </c>
      <c r="U434" s="136"/>
      <c r="V434" s="136"/>
      <c r="W434" s="136"/>
      <c r="X434" s="136"/>
    </row>
    <row r="435" spans="1:24" ht="12.75" customHeight="1" x14ac:dyDescent="0.3">
      <c r="A435" s="150"/>
      <c r="B435" s="159"/>
      <c r="C435" s="150"/>
      <c r="D435" s="156"/>
      <c r="E435" s="156"/>
      <c r="F435" s="150"/>
      <c r="G435" s="175"/>
      <c r="H435" s="33">
        <v>21393</v>
      </c>
      <c r="I435" s="12">
        <v>2020</v>
      </c>
      <c r="J435" s="12" t="s">
        <v>2</v>
      </c>
      <c r="K435" s="12" t="s">
        <v>29</v>
      </c>
      <c r="L435" s="13">
        <v>1553567.56</v>
      </c>
      <c r="M435" s="12" t="s">
        <v>128</v>
      </c>
      <c r="N435" s="13">
        <v>177812.76</v>
      </c>
      <c r="O435" s="12" t="s">
        <v>16</v>
      </c>
      <c r="P435" s="13">
        <f>SUM(N435,L435)</f>
        <v>1731380.32</v>
      </c>
      <c r="S435" s="13">
        <f>SUM(Q435,P435)</f>
        <v>1731380.32</v>
      </c>
      <c r="U435" s="136"/>
      <c r="V435" s="136"/>
      <c r="W435" s="136"/>
      <c r="X435" s="136"/>
    </row>
    <row r="436" spans="1:24" ht="12.75" customHeight="1" x14ac:dyDescent="0.3">
      <c r="A436" s="150"/>
      <c r="B436" s="159"/>
      <c r="C436" s="150"/>
      <c r="D436" s="156"/>
      <c r="E436" s="156"/>
      <c r="F436" s="150"/>
      <c r="G436" s="175"/>
      <c r="H436" s="33">
        <v>21393</v>
      </c>
      <c r="I436" s="12">
        <v>2020</v>
      </c>
      <c r="J436" s="12" t="s">
        <v>2</v>
      </c>
      <c r="K436" s="12" t="s">
        <v>29</v>
      </c>
      <c r="L436" s="13">
        <v>53838</v>
      </c>
      <c r="M436" s="146" t="s">
        <v>356</v>
      </c>
      <c r="N436" s="13">
        <v>6162</v>
      </c>
      <c r="O436" s="12" t="s">
        <v>0</v>
      </c>
      <c r="P436" s="13">
        <f>SUM(N436,L436)</f>
        <v>60000</v>
      </c>
      <c r="S436" s="13">
        <f t="shared" ref="S436" si="173">SUM(Q436,P436)</f>
        <v>60000</v>
      </c>
      <c r="U436" s="136"/>
      <c r="V436" s="136"/>
      <c r="W436" s="136"/>
      <c r="X436" s="136"/>
    </row>
    <row r="437" spans="1:24" ht="12.75" customHeight="1" x14ac:dyDescent="0.3">
      <c r="A437" s="150"/>
      <c r="B437" s="159"/>
      <c r="C437" s="150"/>
      <c r="D437" s="156"/>
      <c r="E437" s="156"/>
      <c r="F437" s="150"/>
      <c r="G437" s="175"/>
      <c r="H437" s="33">
        <v>21393</v>
      </c>
      <c r="I437" s="12">
        <v>2023</v>
      </c>
      <c r="J437" s="12" t="s">
        <v>23</v>
      </c>
      <c r="K437" s="12" t="s">
        <v>29</v>
      </c>
      <c r="L437" s="13">
        <v>358920</v>
      </c>
      <c r="M437" s="12" t="s">
        <v>352</v>
      </c>
      <c r="N437" s="13">
        <v>41080</v>
      </c>
      <c r="O437" s="12" t="s">
        <v>16</v>
      </c>
      <c r="P437" s="13">
        <f>SUM(N437,L437)</f>
        <v>400000</v>
      </c>
      <c r="Q437" s="13">
        <v>0</v>
      </c>
      <c r="R437" s="12" t="s">
        <v>16</v>
      </c>
      <c r="S437" s="13">
        <f>SUM(Q437,P437)</f>
        <v>400000</v>
      </c>
      <c r="U437" s="136"/>
      <c r="V437" s="136"/>
      <c r="W437" s="136"/>
      <c r="X437" s="136"/>
    </row>
    <row r="438" spans="1:24" ht="12.75" customHeight="1" x14ac:dyDescent="0.3">
      <c r="A438" s="150"/>
      <c r="B438" s="159"/>
      <c r="C438" s="150"/>
      <c r="D438" s="156"/>
      <c r="E438" s="156"/>
      <c r="F438" s="150"/>
      <c r="G438" s="175"/>
      <c r="H438" s="33">
        <v>21393</v>
      </c>
      <c r="I438" s="12">
        <v>2024</v>
      </c>
      <c r="J438" s="12" t="s">
        <v>21</v>
      </c>
      <c r="K438" s="12" t="s">
        <v>29</v>
      </c>
      <c r="L438" s="13">
        <v>6768004.5899999999</v>
      </c>
      <c r="M438" s="12" t="s">
        <v>352</v>
      </c>
      <c r="N438" s="13">
        <v>774628.4</v>
      </c>
      <c r="O438" s="12" t="s">
        <v>16</v>
      </c>
      <c r="P438" s="13">
        <f t="shared" ref="P438:P439" si="174">SUM(N438,L438)</f>
        <v>7542632.9900000002</v>
      </c>
      <c r="Q438" s="13">
        <v>7014897.2000000002</v>
      </c>
      <c r="R438" s="12" t="s">
        <v>16</v>
      </c>
      <c r="S438" s="13">
        <f t="shared" ref="S438:S439" si="175">SUM(Q438,P438)</f>
        <v>14557530.190000001</v>
      </c>
      <c r="U438" s="136"/>
      <c r="V438" s="136"/>
      <c r="W438" s="136"/>
      <c r="X438" s="136"/>
    </row>
    <row r="439" spans="1:24" ht="12.75" customHeight="1" x14ac:dyDescent="0.3">
      <c r="A439" s="150"/>
      <c r="B439" s="159"/>
      <c r="C439" s="150"/>
      <c r="D439" s="156"/>
      <c r="E439" s="156"/>
      <c r="F439" s="150"/>
      <c r="G439" s="175"/>
      <c r="H439" s="33">
        <v>21393</v>
      </c>
      <c r="I439" s="12">
        <v>2024</v>
      </c>
      <c r="J439" s="12" t="s">
        <v>21</v>
      </c>
      <c r="K439" s="12" t="s">
        <v>29</v>
      </c>
      <c r="L439" s="13">
        <v>231350.69</v>
      </c>
      <c r="M439" s="146" t="s">
        <v>356</v>
      </c>
      <c r="N439" s="13">
        <v>26479.119999999999</v>
      </c>
      <c r="O439" s="12" t="s">
        <v>0</v>
      </c>
      <c r="P439" s="13">
        <f t="shared" si="174"/>
        <v>257829.81</v>
      </c>
      <c r="S439" s="13">
        <f t="shared" si="175"/>
        <v>257829.81</v>
      </c>
      <c r="U439" s="136"/>
      <c r="V439" s="136"/>
      <c r="W439" s="136"/>
      <c r="X439" s="136"/>
    </row>
    <row r="440" spans="1:24" x14ac:dyDescent="0.3">
      <c r="A440" s="150"/>
      <c r="B440" s="159"/>
      <c r="C440" s="150"/>
      <c r="D440" s="155"/>
      <c r="E440" s="155"/>
      <c r="F440" s="150"/>
      <c r="G440" s="176"/>
      <c r="H440" s="34"/>
      <c r="I440" s="38" t="s">
        <v>35</v>
      </c>
      <c r="J440" s="36"/>
      <c r="K440" s="36"/>
      <c r="L440" s="37">
        <f>SUM(L434:L439)</f>
        <v>8965680.8399999999</v>
      </c>
      <c r="M440" s="37"/>
      <c r="N440" s="37">
        <f>SUM(N434:N439)</f>
        <v>1026162.28</v>
      </c>
      <c r="O440" s="37"/>
      <c r="P440" s="37">
        <f>SUM(P434:P439)</f>
        <v>9991843.120000001</v>
      </c>
      <c r="Q440" s="37">
        <f>SUM(Q434:Q439)</f>
        <v>7014897.2000000002</v>
      </c>
      <c r="R440" s="37"/>
      <c r="S440" s="37">
        <f>SUM(S434:S439)</f>
        <v>17006740.32</v>
      </c>
      <c r="T440" s="93"/>
      <c r="U440" s="136"/>
      <c r="V440" s="136"/>
      <c r="W440" s="136"/>
      <c r="X440" s="136"/>
    </row>
    <row r="441" spans="1:24" ht="12.75" customHeight="1" x14ac:dyDescent="0.3">
      <c r="A441" s="150" t="s">
        <v>69</v>
      </c>
      <c r="B441" s="159">
        <v>190301</v>
      </c>
      <c r="C441" s="150" t="s">
        <v>84</v>
      </c>
      <c r="D441" s="147" t="s">
        <v>43</v>
      </c>
      <c r="E441" s="147" t="s">
        <v>37</v>
      </c>
      <c r="F441" s="150" t="s">
        <v>448</v>
      </c>
      <c r="G441" s="152" t="s">
        <v>257</v>
      </c>
      <c r="H441" s="33">
        <v>21447</v>
      </c>
      <c r="I441" s="12">
        <v>2020</v>
      </c>
      <c r="J441" s="12" t="s">
        <v>2</v>
      </c>
      <c r="K441" s="12" t="s">
        <v>244</v>
      </c>
      <c r="L441" s="13">
        <v>119886</v>
      </c>
      <c r="M441" s="12" t="s">
        <v>77</v>
      </c>
      <c r="N441" s="13">
        <v>10114</v>
      </c>
      <c r="O441" s="12" t="s">
        <v>16</v>
      </c>
      <c r="P441" s="13">
        <f>SUM(N441,L441)</f>
        <v>130000</v>
      </c>
      <c r="S441" s="13">
        <f>SUM(Q441,P441)</f>
        <v>130000</v>
      </c>
      <c r="U441" s="136"/>
    </row>
    <row r="442" spans="1:24" ht="12.75" customHeight="1" x14ac:dyDescent="0.3">
      <c r="A442" s="150"/>
      <c r="B442" s="159"/>
      <c r="C442" s="150"/>
      <c r="D442" s="148"/>
      <c r="E442" s="148"/>
      <c r="F442" s="150"/>
      <c r="G442" s="157"/>
      <c r="H442" s="33">
        <v>21447</v>
      </c>
      <c r="I442" s="12">
        <v>2020</v>
      </c>
      <c r="J442" s="12" t="s">
        <v>2</v>
      </c>
      <c r="K442" s="12" t="s">
        <v>224</v>
      </c>
      <c r="L442" s="13">
        <v>10000</v>
      </c>
      <c r="M442" s="12" t="s">
        <v>409</v>
      </c>
      <c r="N442" s="13">
        <v>0</v>
      </c>
      <c r="O442" s="12" t="s">
        <v>16</v>
      </c>
      <c r="P442" s="13">
        <f>SUM(N442,L442)</f>
        <v>10000</v>
      </c>
      <c r="S442" s="13">
        <f>SUM(Q442,P442)</f>
        <v>10000</v>
      </c>
      <c r="U442" s="86"/>
    </row>
    <row r="443" spans="1:24" ht="12.75" customHeight="1" x14ac:dyDescent="0.3">
      <c r="A443" s="150"/>
      <c r="B443" s="159"/>
      <c r="C443" s="150"/>
      <c r="D443" s="156"/>
      <c r="E443" s="156"/>
      <c r="F443" s="150"/>
      <c r="G443" s="157"/>
      <c r="H443" s="33">
        <v>21447</v>
      </c>
      <c r="I443" s="12">
        <v>2021</v>
      </c>
      <c r="J443" s="12" t="s">
        <v>23</v>
      </c>
      <c r="K443" s="12" t="s">
        <v>166</v>
      </c>
      <c r="L443" s="13">
        <v>0</v>
      </c>
      <c r="M443" s="12" t="s">
        <v>77</v>
      </c>
      <c r="N443" s="13">
        <v>0</v>
      </c>
      <c r="O443" s="12" t="s">
        <v>16</v>
      </c>
      <c r="P443" s="13">
        <f>SUM(N443,L443)</f>
        <v>0</v>
      </c>
      <c r="S443" s="13">
        <f>SUM(Q443,P443)</f>
        <v>0</v>
      </c>
      <c r="U443" s="86"/>
    </row>
    <row r="444" spans="1:24" ht="12.75" customHeight="1" x14ac:dyDescent="0.3">
      <c r="A444" s="150"/>
      <c r="B444" s="159"/>
      <c r="C444" s="150"/>
      <c r="D444" s="156"/>
      <c r="E444" s="156"/>
      <c r="F444" s="150"/>
      <c r="G444" s="157"/>
      <c r="H444" s="33">
        <v>21447</v>
      </c>
      <c r="I444" s="12">
        <v>2023</v>
      </c>
      <c r="J444" s="12" t="s">
        <v>21</v>
      </c>
      <c r="K444" s="12" t="s">
        <v>29</v>
      </c>
      <c r="L444" s="13">
        <v>1745816.82</v>
      </c>
      <c r="M444" s="12" t="s">
        <v>77</v>
      </c>
      <c r="N444" s="13">
        <v>147283.18</v>
      </c>
      <c r="O444" s="12" t="s">
        <v>16</v>
      </c>
      <c r="P444" s="13">
        <f t="shared" ref="P444" si="176">SUM(N444,L444)</f>
        <v>1893100</v>
      </c>
      <c r="S444" s="13">
        <f t="shared" ref="S444" si="177">SUM(Q444,P444)</f>
        <v>1893100</v>
      </c>
      <c r="U444" s="86"/>
    </row>
    <row r="445" spans="1:24" ht="12.75" customHeight="1" x14ac:dyDescent="0.3">
      <c r="A445" s="150"/>
      <c r="B445" s="159"/>
      <c r="C445" s="150"/>
      <c r="D445" s="155"/>
      <c r="E445" s="155"/>
      <c r="F445" s="150"/>
      <c r="G445" s="153"/>
      <c r="H445" s="34"/>
      <c r="I445" s="38" t="s">
        <v>35</v>
      </c>
      <c r="J445" s="36"/>
      <c r="K445" s="36"/>
      <c r="L445" s="37">
        <f>SUM(L441:L444)</f>
        <v>1875702.82</v>
      </c>
      <c r="M445" s="71"/>
      <c r="N445" s="37">
        <f>SUM(N441:N444)</f>
        <v>157397.18</v>
      </c>
      <c r="O445" s="71"/>
      <c r="P445" s="37">
        <f>SUM(P441:P444)</f>
        <v>2033100</v>
      </c>
      <c r="Q445" s="37">
        <f>SUM(Q441:Q444)</f>
        <v>0</v>
      </c>
      <c r="R445" s="71"/>
      <c r="S445" s="37">
        <f>SUM(S441:S444)</f>
        <v>2033100</v>
      </c>
      <c r="T445" s="93"/>
    </row>
    <row r="446" spans="1:24" ht="12.75" customHeight="1" x14ac:dyDescent="0.3">
      <c r="A446" s="150" t="s">
        <v>158</v>
      </c>
      <c r="B446" s="159">
        <v>210201</v>
      </c>
      <c r="C446" s="150" t="s">
        <v>245</v>
      </c>
      <c r="D446" s="147" t="s">
        <v>39</v>
      </c>
      <c r="E446" s="147" t="s">
        <v>37</v>
      </c>
      <c r="F446" s="150" t="s">
        <v>449</v>
      </c>
      <c r="G446" s="152" t="s">
        <v>282</v>
      </c>
      <c r="H446" s="33">
        <v>22385</v>
      </c>
      <c r="I446" s="12">
        <v>2022</v>
      </c>
      <c r="J446" s="12" t="s">
        <v>2</v>
      </c>
      <c r="K446" s="12" t="s">
        <v>166</v>
      </c>
      <c r="L446" s="13">
        <v>0</v>
      </c>
      <c r="M446" s="12" t="s">
        <v>159</v>
      </c>
      <c r="N446" s="13">
        <v>0</v>
      </c>
      <c r="O446" s="12" t="s">
        <v>16</v>
      </c>
      <c r="P446" s="13">
        <f>SUM(L446,N446)</f>
        <v>0</v>
      </c>
      <c r="S446" s="13">
        <f>SUM(Q446,P446)</f>
        <v>0</v>
      </c>
    </row>
    <row r="447" spans="1:24" ht="12.75" customHeight="1" x14ac:dyDescent="0.3">
      <c r="A447" s="150"/>
      <c r="B447" s="159"/>
      <c r="C447" s="150"/>
      <c r="D447" s="156"/>
      <c r="E447" s="156"/>
      <c r="F447" s="150"/>
      <c r="G447" s="157"/>
      <c r="H447" s="33">
        <v>22385</v>
      </c>
      <c r="I447" s="12">
        <v>2022</v>
      </c>
      <c r="J447" s="12" t="s">
        <v>23</v>
      </c>
      <c r="K447" s="12" t="s">
        <v>166</v>
      </c>
      <c r="L447" s="13">
        <v>0</v>
      </c>
      <c r="M447" s="12" t="s">
        <v>159</v>
      </c>
      <c r="N447" s="13">
        <v>0</v>
      </c>
      <c r="O447" s="12" t="s">
        <v>16</v>
      </c>
      <c r="P447" s="13">
        <f t="shared" ref="P447:P448" si="178">SUM(L447,N447)</f>
        <v>0</v>
      </c>
      <c r="S447" s="13">
        <f>SUM(Q447,P447)</f>
        <v>0</v>
      </c>
    </row>
    <row r="448" spans="1:24" ht="12.75" customHeight="1" x14ac:dyDescent="0.3">
      <c r="A448" s="150"/>
      <c r="B448" s="159"/>
      <c r="C448" s="150"/>
      <c r="D448" s="156"/>
      <c r="E448" s="156"/>
      <c r="F448" s="150"/>
      <c r="G448" s="157"/>
      <c r="H448" s="33">
        <v>22385</v>
      </c>
      <c r="I448" s="12">
        <v>2022</v>
      </c>
      <c r="J448" s="12" t="s">
        <v>21</v>
      </c>
      <c r="K448" s="12" t="s">
        <v>295</v>
      </c>
      <c r="L448" s="13">
        <v>0</v>
      </c>
      <c r="M448" s="12" t="s">
        <v>159</v>
      </c>
      <c r="N448" s="13">
        <v>35945</v>
      </c>
      <c r="O448" s="12" t="s">
        <v>16</v>
      </c>
      <c r="P448" s="13">
        <f t="shared" si="178"/>
        <v>35945</v>
      </c>
      <c r="Q448" s="13">
        <v>314055</v>
      </c>
      <c r="R448" s="12" t="s">
        <v>286</v>
      </c>
      <c r="S448" s="13">
        <f t="shared" ref="S448" si="179">SUM(Q448,P448)</f>
        <v>350000</v>
      </c>
    </row>
    <row r="449" spans="1:20" ht="17.399999999999999" customHeight="1" x14ac:dyDescent="0.3">
      <c r="A449" s="150"/>
      <c r="B449" s="159"/>
      <c r="C449" s="150"/>
      <c r="D449" s="155"/>
      <c r="E449" s="155"/>
      <c r="F449" s="150"/>
      <c r="G449" s="153"/>
      <c r="H449" s="34"/>
      <c r="I449" s="38" t="s">
        <v>35</v>
      </c>
      <c r="J449" s="36"/>
      <c r="K449" s="36"/>
      <c r="L449" s="37">
        <f>SUM(L446:L448)</f>
        <v>0</v>
      </c>
      <c r="M449" s="71"/>
      <c r="N449" s="37">
        <f>SUM(N446:N448)</f>
        <v>35945</v>
      </c>
      <c r="O449" s="71"/>
      <c r="P449" s="37">
        <f>SUM(P446:P448)</f>
        <v>35945</v>
      </c>
      <c r="Q449" s="37">
        <f>SUM(Q446:Q448)</f>
        <v>314055</v>
      </c>
      <c r="R449" s="71"/>
      <c r="S449" s="37">
        <f>SUM(S446:S448)</f>
        <v>350000</v>
      </c>
      <c r="T449" s="93"/>
    </row>
    <row r="450" spans="1:20" x14ac:dyDescent="0.3">
      <c r="A450" s="101"/>
      <c r="B450" s="55"/>
      <c r="C450" s="101"/>
      <c r="D450" s="55"/>
      <c r="E450" s="55"/>
      <c r="F450" s="101"/>
      <c r="G450" s="101"/>
      <c r="H450" s="55"/>
      <c r="I450" s="102"/>
      <c r="J450" s="102"/>
      <c r="K450" s="102"/>
      <c r="L450" s="103"/>
      <c r="M450" s="102"/>
      <c r="N450" s="103"/>
      <c r="O450" s="102"/>
      <c r="P450" s="103"/>
      <c r="Q450" s="103"/>
      <c r="R450" s="102"/>
      <c r="S450" s="103"/>
    </row>
    <row r="451" spans="1:20" x14ac:dyDescent="0.3">
      <c r="A451" s="101"/>
      <c r="B451" s="133" t="s">
        <v>453</v>
      </c>
      <c r="C451" s="22"/>
      <c r="D451" s="22"/>
      <c r="E451" s="142" t="s">
        <v>368</v>
      </c>
      <c r="F451" s="101"/>
      <c r="G451" s="101"/>
      <c r="H451" s="55"/>
      <c r="I451" s="102"/>
      <c r="J451" s="102"/>
      <c r="K451" s="102"/>
      <c r="L451" s="104"/>
      <c r="M451" s="102"/>
      <c r="N451" s="104"/>
      <c r="O451" s="102"/>
      <c r="P451" s="104"/>
      <c r="Q451" s="103"/>
      <c r="R451" s="102"/>
      <c r="S451" s="104"/>
    </row>
    <row r="452" spans="1:20" x14ac:dyDescent="0.3">
      <c r="A452" s="101"/>
      <c r="B452" s="22" t="s">
        <v>15</v>
      </c>
      <c r="C452" s="22" t="s">
        <v>379</v>
      </c>
      <c r="D452" s="22"/>
      <c r="E452" s="143" t="s">
        <v>108</v>
      </c>
      <c r="F452" s="20" t="s">
        <v>372</v>
      </c>
      <c r="G452" s="101"/>
      <c r="H452" s="55"/>
      <c r="I452" s="102"/>
      <c r="J452" s="102"/>
      <c r="K452" s="102"/>
      <c r="L452" s="120"/>
      <c r="M452" s="120"/>
      <c r="N452" s="120"/>
      <c r="O452" s="120"/>
      <c r="P452" s="120"/>
      <c r="Q452" s="128"/>
      <c r="R452" s="102"/>
      <c r="S452" s="104"/>
    </row>
    <row r="453" spans="1:20" x14ac:dyDescent="0.3">
      <c r="A453" s="101"/>
      <c r="B453" s="22" t="s">
        <v>2</v>
      </c>
      <c r="C453" s="22" t="s">
        <v>454</v>
      </c>
      <c r="D453" s="22"/>
      <c r="E453" s="143" t="s">
        <v>542</v>
      </c>
      <c r="F453" s="20" t="s">
        <v>374</v>
      </c>
      <c r="G453" s="101"/>
      <c r="H453" s="55"/>
      <c r="I453" s="102"/>
      <c r="J453" s="102"/>
      <c r="K453" s="102"/>
      <c r="L453" s="104"/>
      <c r="M453" s="104"/>
      <c r="N453" s="104"/>
      <c r="O453" s="102"/>
      <c r="P453" s="104"/>
      <c r="Q453" s="128"/>
      <c r="R453" s="102"/>
      <c r="S453" s="104"/>
    </row>
    <row r="454" spans="1:20" x14ac:dyDescent="0.3">
      <c r="A454" s="101"/>
      <c r="B454" s="22" t="s">
        <v>23</v>
      </c>
      <c r="C454" s="22" t="s">
        <v>455</v>
      </c>
      <c r="D454" s="22"/>
      <c r="E454" s="22" t="s">
        <v>543</v>
      </c>
      <c r="F454" s="22" t="s">
        <v>544</v>
      </c>
      <c r="G454" s="101"/>
      <c r="H454" s="55"/>
      <c r="I454" s="102"/>
      <c r="J454" s="102"/>
      <c r="K454" s="102"/>
      <c r="L454" s="104"/>
      <c r="M454" s="102"/>
      <c r="N454" s="104"/>
      <c r="O454" s="102"/>
      <c r="P454" s="104"/>
      <c r="Q454" s="128"/>
      <c r="R454" s="102"/>
      <c r="S454" s="104"/>
    </row>
    <row r="455" spans="1:20" x14ac:dyDescent="0.3">
      <c r="A455" s="101"/>
      <c r="B455" s="22" t="s">
        <v>24</v>
      </c>
      <c r="C455" s="22" t="s">
        <v>456</v>
      </c>
      <c r="D455" s="22"/>
      <c r="E455" s="143" t="s">
        <v>104</v>
      </c>
      <c r="F455" s="20" t="s">
        <v>545</v>
      </c>
      <c r="G455" s="101"/>
      <c r="H455" s="55"/>
      <c r="I455" s="102"/>
      <c r="J455" s="102"/>
      <c r="K455" s="102"/>
      <c r="L455" s="104"/>
      <c r="M455" s="102"/>
      <c r="N455" s="104"/>
      <c r="O455" s="102"/>
      <c r="P455" s="104"/>
      <c r="Q455" s="128"/>
      <c r="R455" s="102"/>
      <c r="S455" s="104"/>
    </row>
    <row r="456" spans="1:20" x14ac:dyDescent="0.3">
      <c r="A456" s="101"/>
      <c r="B456" s="22" t="s">
        <v>21</v>
      </c>
      <c r="C456" s="22" t="s">
        <v>457</v>
      </c>
      <c r="D456" s="22"/>
      <c r="E456" s="143" t="s">
        <v>37</v>
      </c>
      <c r="F456" s="20" t="s">
        <v>371</v>
      </c>
      <c r="G456" s="101"/>
      <c r="H456" s="55"/>
      <c r="I456" s="102"/>
      <c r="J456" s="102"/>
      <c r="K456" s="102"/>
      <c r="L456" s="104"/>
      <c r="M456" s="102"/>
      <c r="N456" s="104"/>
      <c r="O456" s="102"/>
      <c r="P456" s="104"/>
      <c r="Q456" s="128"/>
      <c r="R456" s="102"/>
      <c r="S456" s="104"/>
    </row>
    <row r="457" spans="1:20" x14ac:dyDescent="0.3">
      <c r="A457" s="101"/>
      <c r="B457" s="22" t="s">
        <v>13</v>
      </c>
      <c r="C457" s="22" t="s">
        <v>458</v>
      </c>
      <c r="D457" s="22"/>
      <c r="E457" s="143" t="s">
        <v>98</v>
      </c>
      <c r="F457" s="20" t="s">
        <v>373</v>
      </c>
      <c r="G457" s="101"/>
      <c r="H457" s="55"/>
      <c r="I457" s="102"/>
      <c r="J457" s="102"/>
      <c r="K457" s="102"/>
      <c r="L457" s="104"/>
      <c r="M457" s="102"/>
      <c r="N457" s="104"/>
      <c r="O457" s="102"/>
      <c r="P457" s="104"/>
      <c r="Q457" s="128"/>
      <c r="R457" s="102"/>
      <c r="S457" s="104"/>
    </row>
    <row r="458" spans="1:20" x14ac:dyDescent="0.3">
      <c r="A458" s="101"/>
      <c r="B458" s="22"/>
      <c r="C458" s="22"/>
      <c r="D458" s="22"/>
      <c r="E458" s="22" t="s">
        <v>550</v>
      </c>
      <c r="F458" s="22" t="s">
        <v>551</v>
      </c>
      <c r="G458" s="20"/>
      <c r="H458" s="55"/>
      <c r="I458" s="102"/>
      <c r="J458" s="102"/>
      <c r="K458" s="102"/>
      <c r="L458" s="104"/>
      <c r="M458" s="102"/>
      <c r="N458" s="104"/>
      <c r="O458" s="102"/>
      <c r="P458" s="104"/>
      <c r="Q458" s="103"/>
      <c r="R458" s="102"/>
      <c r="S458" s="104"/>
    </row>
    <row r="459" spans="1:20" x14ac:dyDescent="0.3">
      <c r="A459" s="101"/>
      <c r="B459" s="132" t="s">
        <v>367</v>
      </c>
      <c r="C459" s="22"/>
      <c r="D459" s="22"/>
      <c r="E459" s="22"/>
      <c r="F459" s="22"/>
      <c r="G459" s="20"/>
      <c r="H459" s="55"/>
      <c r="I459" s="102"/>
      <c r="J459" s="102"/>
      <c r="K459" s="102"/>
      <c r="L459" s="104"/>
      <c r="M459" s="102"/>
      <c r="N459" s="104"/>
      <c r="O459" s="102"/>
      <c r="P459" s="104"/>
      <c r="Q459" s="103"/>
      <c r="R459" s="102"/>
      <c r="S459" s="104"/>
    </row>
    <row r="460" spans="1:20" x14ac:dyDescent="0.3">
      <c r="A460" s="101"/>
      <c r="B460" s="101" t="s">
        <v>39</v>
      </c>
      <c r="C460" s="22" t="s">
        <v>376</v>
      </c>
      <c r="D460" s="55"/>
      <c r="E460" s="131" t="s">
        <v>387</v>
      </c>
      <c r="F460" s="20"/>
      <c r="G460" s="20"/>
      <c r="H460" s="55"/>
      <c r="I460" s="102"/>
      <c r="J460" s="102"/>
      <c r="K460" s="102"/>
      <c r="L460" s="104"/>
      <c r="M460" s="102"/>
      <c r="N460" s="104"/>
      <c r="O460" s="102"/>
      <c r="P460" s="104"/>
      <c r="Q460" s="103"/>
      <c r="R460" s="102"/>
      <c r="S460" s="104"/>
    </row>
    <row r="461" spans="1:20" x14ac:dyDescent="0.3">
      <c r="A461" s="101"/>
      <c r="B461" s="101" t="s">
        <v>43</v>
      </c>
      <c r="C461" s="22" t="s">
        <v>377</v>
      </c>
      <c r="D461" s="55"/>
      <c r="E461" s="129">
        <v>1</v>
      </c>
      <c r="F461" s="20" t="s">
        <v>388</v>
      </c>
      <c r="G461" s="20"/>
      <c r="H461" s="55"/>
      <c r="I461" s="102"/>
      <c r="J461" s="102"/>
      <c r="K461" s="102"/>
      <c r="L461" s="104"/>
      <c r="M461" s="102"/>
      <c r="N461" s="104"/>
      <c r="O461" s="102"/>
      <c r="P461" s="104"/>
      <c r="Q461" s="103"/>
      <c r="R461" s="102"/>
      <c r="S461" s="104"/>
    </row>
    <row r="462" spans="1:20" x14ac:dyDescent="0.3">
      <c r="A462" s="101"/>
      <c r="B462" s="101" t="s">
        <v>42</v>
      </c>
      <c r="C462" s="22" t="s">
        <v>459</v>
      </c>
      <c r="D462" s="55"/>
      <c r="E462" s="129">
        <v>2</v>
      </c>
      <c r="F462" s="20" t="s">
        <v>389</v>
      </c>
      <c r="G462" s="20"/>
      <c r="H462" s="55"/>
      <c r="I462" s="102"/>
      <c r="J462" s="102"/>
      <c r="K462" s="102"/>
      <c r="L462" s="104"/>
      <c r="M462" s="102"/>
      <c r="N462" s="104"/>
      <c r="O462" s="102"/>
      <c r="P462" s="104"/>
      <c r="Q462" s="103"/>
      <c r="R462" s="102"/>
      <c r="S462" s="104"/>
    </row>
    <row r="463" spans="1:20" x14ac:dyDescent="0.3">
      <c r="A463" s="101"/>
      <c r="B463" s="101" t="s">
        <v>41</v>
      </c>
      <c r="C463" s="22" t="s">
        <v>370</v>
      </c>
      <c r="D463" s="55"/>
      <c r="E463" s="129">
        <v>3</v>
      </c>
      <c r="F463" s="20" t="s">
        <v>390</v>
      </c>
      <c r="G463" s="20"/>
      <c r="H463" s="55"/>
      <c r="I463" s="102"/>
      <c r="J463" s="102"/>
      <c r="K463" s="102"/>
      <c r="L463" s="104"/>
      <c r="M463" s="102"/>
      <c r="N463" s="104"/>
      <c r="O463" s="102"/>
      <c r="P463" s="104"/>
      <c r="Q463" s="103"/>
      <c r="R463" s="102"/>
      <c r="S463" s="104"/>
    </row>
    <row r="464" spans="1:20" x14ac:dyDescent="0.3">
      <c r="A464" s="101"/>
      <c r="B464" s="101" t="s">
        <v>87</v>
      </c>
      <c r="C464" s="22" t="s">
        <v>378</v>
      </c>
      <c r="D464" s="55"/>
      <c r="E464" s="129">
        <v>4</v>
      </c>
      <c r="F464" s="20" t="s">
        <v>391</v>
      </c>
      <c r="G464" s="20"/>
      <c r="H464" s="55"/>
      <c r="I464" s="102"/>
      <c r="J464" s="102"/>
      <c r="K464" s="102"/>
      <c r="L464" s="104"/>
      <c r="M464" s="102"/>
      <c r="N464" s="104"/>
      <c r="O464" s="102"/>
      <c r="P464" s="104"/>
      <c r="Q464" s="103"/>
      <c r="R464" s="102"/>
      <c r="S464" s="104"/>
    </row>
    <row r="465" spans="1:19" x14ac:dyDescent="0.3">
      <c r="A465" s="101"/>
      <c r="B465" s="101" t="s">
        <v>15</v>
      </c>
      <c r="C465" s="22" t="s">
        <v>379</v>
      </c>
      <c r="D465" s="55"/>
      <c r="E465" s="129">
        <v>5</v>
      </c>
      <c r="F465" s="20" t="s">
        <v>392</v>
      </c>
      <c r="G465" s="20"/>
      <c r="H465" s="55"/>
      <c r="I465" s="102"/>
      <c r="J465" s="102"/>
      <c r="K465" s="102"/>
      <c r="L465" s="104"/>
      <c r="M465" s="102"/>
      <c r="N465" s="104"/>
      <c r="O465" s="102"/>
      <c r="P465" s="104"/>
      <c r="Q465" s="103"/>
      <c r="R465" s="102"/>
      <c r="S465" s="104"/>
    </row>
    <row r="466" spans="1:19" x14ac:dyDescent="0.3">
      <c r="A466" s="101"/>
      <c r="B466" s="101" t="s">
        <v>98</v>
      </c>
      <c r="C466" s="22" t="s">
        <v>380</v>
      </c>
      <c r="D466" s="55"/>
      <c r="E466" s="129">
        <v>6</v>
      </c>
      <c r="F466" s="20" t="s">
        <v>393</v>
      </c>
      <c r="G466" s="20"/>
      <c r="H466" s="55"/>
      <c r="I466" s="102"/>
      <c r="J466" s="102"/>
      <c r="K466" s="102"/>
      <c r="L466" s="104"/>
      <c r="M466" s="102"/>
      <c r="N466" s="104"/>
      <c r="O466" s="102"/>
      <c r="P466" s="104"/>
      <c r="Q466" s="103"/>
      <c r="R466" s="102"/>
      <c r="S466" s="104"/>
    </row>
    <row r="467" spans="1:19" x14ac:dyDescent="0.3">
      <c r="A467" s="101"/>
      <c r="B467" s="101" t="s">
        <v>37</v>
      </c>
      <c r="C467" s="22" t="s">
        <v>369</v>
      </c>
      <c r="D467" s="55"/>
      <c r="E467" s="129">
        <v>7</v>
      </c>
      <c r="F467" s="20" t="s">
        <v>394</v>
      </c>
      <c r="G467" s="20"/>
      <c r="H467" s="55"/>
      <c r="I467" s="102"/>
      <c r="J467" s="102"/>
      <c r="K467" s="102"/>
      <c r="L467" s="104"/>
      <c r="M467" s="102"/>
      <c r="N467" s="104"/>
      <c r="O467" s="102"/>
      <c r="P467" s="104"/>
      <c r="Q467" s="103"/>
      <c r="R467" s="102"/>
      <c r="S467" s="104"/>
    </row>
    <row r="468" spans="1:19" x14ac:dyDescent="0.3">
      <c r="A468" s="101"/>
      <c r="B468" s="101" t="s">
        <v>44</v>
      </c>
      <c r="C468" s="22" t="s">
        <v>381</v>
      </c>
      <c r="D468" s="55"/>
      <c r="E468" s="21"/>
      <c r="F468" s="20"/>
      <c r="G468" s="20"/>
      <c r="H468" s="55"/>
      <c r="I468" s="102"/>
      <c r="J468" s="102"/>
      <c r="K468" s="102"/>
      <c r="L468" s="104"/>
      <c r="M468" s="102"/>
      <c r="N468" s="104"/>
      <c r="O468" s="102"/>
      <c r="P468" s="104"/>
      <c r="Q468" s="103"/>
      <c r="R468" s="102"/>
      <c r="S468" s="104"/>
    </row>
    <row r="469" spans="1:19" x14ac:dyDescent="0.3">
      <c r="A469" s="101"/>
      <c r="B469" s="101" t="s">
        <v>375</v>
      </c>
      <c r="C469" s="22" t="s">
        <v>382</v>
      </c>
      <c r="D469" s="55"/>
      <c r="E469" s="131" t="s">
        <v>395</v>
      </c>
      <c r="F469" s="20"/>
      <c r="G469" s="20"/>
      <c r="H469" s="55"/>
      <c r="I469" s="102"/>
      <c r="J469" s="102"/>
      <c r="K469" s="102"/>
      <c r="L469" s="104"/>
      <c r="M469" s="102"/>
      <c r="N469" s="104"/>
      <c r="O469" s="102"/>
      <c r="P469" s="104"/>
      <c r="Q469" s="103"/>
      <c r="R469" s="102"/>
      <c r="S469" s="104"/>
    </row>
    <row r="470" spans="1:19" x14ac:dyDescent="0.3">
      <c r="A470" s="101"/>
      <c r="B470" s="101" t="s">
        <v>46</v>
      </c>
      <c r="C470" s="22" t="s">
        <v>383</v>
      </c>
      <c r="D470" s="55"/>
      <c r="E470" s="129">
        <v>1</v>
      </c>
      <c r="F470" s="20" t="s">
        <v>396</v>
      </c>
      <c r="G470" s="20"/>
      <c r="H470" s="55"/>
      <c r="I470" s="102"/>
      <c r="J470" s="102"/>
      <c r="K470" s="102"/>
      <c r="L470" s="104"/>
      <c r="M470" s="102"/>
      <c r="N470" s="104"/>
      <c r="O470" s="102"/>
      <c r="P470" s="104"/>
      <c r="Q470" s="103"/>
      <c r="R470" s="102"/>
      <c r="S470" s="104"/>
    </row>
    <row r="471" spans="1:19" x14ac:dyDescent="0.3">
      <c r="A471" s="101"/>
      <c r="B471" s="134" t="s">
        <v>48</v>
      </c>
      <c r="C471" s="101" t="s">
        <v>541</v>
      </c>
      <c r="D471" s="55"/>
      <c r="E471" s="129">
        <v>2</v>
      </c>
      <c r="F471" s="20" t="s">
        <v>397</v>
      </c>
      <c r="G471" s="20"/>
      <c r="H471" s="55"/>
      <c r="I471" s="102"/>
      <c r="J471" s="102"/>
      <c r="K471" s="102"/>
      <c r="L471" s="104"/>
      <c r="M471" s="102"/>
      <c r="N471" s="104"/>
      <c r="O471" s="102"/>
      <c r="P471" s="104"/>
      <c r="Q471" s="103"/>
      <c r="R471" s="102"/>
      <c r="S471" s="104"/>
    </row>
    <row r="472" spans="1:19" x14ac:dyDescent="0.3">
      <c r="A472" s="101"/>
      <c r="B472" s="22"/>
      <c r="C472" s="22"/>
      <c r="D472" s="55"/>
      <c r="E472" s="129">
        <v>3</v>
      </c>
      <c r="F472" s="20" t="s">
        <v>398</v>
      </c>
      <c r="G472" s="20"/>
      <c r="H472" s="55"/>
      <c r="I472" s="102"/>
      <c r="J472" s="102"/>
      <c r="K472" s="102"/>
      <c r="L472" s="104"/>
      <c r="M472" s="102"/>
      <c r="N472" s="104"/>
      <c r="O472" s="102"/>
      <c r="P472" s="104"/>
      <c r="Q472" s="103"/>
      <c r="R472" s="102"/>
      <c r="S472" s="104"/>
    </row>
    <row r="473" spans="1:19" x14ac:dyDescent="0.3">
      <c r="A473" s="101"/>
      <c r="B473" s="129" t="s">
        <v>385</v>
      </c>
      <c r="C473" s="130"/>
      <c r="D473" s="55"/>
      <c r="E473" s="129">
        <v>4</v>
      </c>
      <c r="F473" s="20" t="s">
        <v>399</v>
      </c>
      <c r="G473" s="20"/>
      <c r="H473" s="55"/>
      <c r="I473" s="102"/>
      <c r="J473" s="102"/>
      <c r="K473" s="102"/>
      <c r="L473" s="104"/>
      <c r="M473" s="102"/>
      <c r="N473" s="104"/>
      <c r="O473" s="102"/>
      <c r="P473" s="104"/>
      <c r="Q473" s="103"/>
      <c r="R473" s="102"/>
      <c r="S473" s="104"/>
    </row>
    <row r="474" spans="1:19" x14ac:dyDescent="0.3">
      <c r="A474" s="101"/>
      <c r="B474" s="129" t="s">
        <v>384</v>
      </c>
      <c r="C474" s="130"/>
      <c r="D474" s="55"/>
      <c r="E474" s="129">
        <v>5</v>
      </c>
      <c r="F474" s="20" t="s">
        <v>400</v>
      </c>
      <c r="G474" s="20"/>
      <c r="H474" s="55"/>
      <c r="I474" s="102"/>
      <c r="J474" s="102"/>
      <c r="K474" s="102"/>
      <c r="L474" s="104"/>
      <c r="M474" s="102"/>
      <c r="N474" s="104"/>
      <c r="O474" s="102"/>
      <c r="P474" s="104"/>
      <c r="Q474" s="103"/>
      <c r="R474" s="102"/>
      <c r="S474" s="104"/>
    </row>
    <row r="475" spans="1:19" x14ac:dyDescent="0.3">
      <c r="A475" s="101"/>
      <c r="B475" s="129" t="s">
        <v>386</v>
      </c>
      <c r="C475" s="130"/>
      <c r="D475" s="55"/>
      <c r="E475" s="129">
        <v>6</v>
      </c>
      <c r="F475" s="20" t="s">
        <v>401</v>
      </c>
      <c r="G475" s="20"/>
      <c r="H475" s="55"/>
      <c r="I475" s="102"/>
      <c r="J475" s="102"/>
      <c r="K475" s="102"/>
      <c r="L475" s="104"/>
      <c r="M475" s="102"/>
      <c r="N475" s="104"/>
      <c r="O475" s="102"/>
      <c r="P475" s="104"/>
      <c r="Q475" s="103"/>
      <c r="R475" s="102"/>
      <c r="S475" s="104"/>
    </row>
    <row r="476" spans="1:19" x14ac:dyDescent="0.3">
      <c r="A476" s="101"/>
      <c r="B476" s="55"/>
      <c r="C476" s="130"/>
      <c r="D476" s="55"/>
      <c r="E476" s="129">
        <v>7</v>
      </c>
      <c r="F476" s="20" t="s">
        <v>402</v>
      </c>
      <c r="G476" s="20"/>
      <c r="H476" s="55"/>
      <c r="I476" s="102"/>
      <c r="J476" s="102"/>
      <c r="K476" s="102"/>
      <c r="L476" s="104"/>
      <c r="M476" s="102"/>
      <c r="N476" s="104"/>
      <c r="O476" s="102"/>
      <c r="P476" s="104"/>
      <c r="Q476" s="103"/>
      <c r="R476" s="102"/>
      <c r="S476" s="104"/>
    </row>
    <row r="477" spans="1:19" x14ac:dyDescent="0.3">
      <c r="A477" s="101"/>
      <c r="B477" s="144" t="s">
        <v>554</v>
      </c>
      <c r="C477" s="101" t="s">
        <v>555</v>
      </c>
      <c r="D477" s="55"/>
      <c r="E477" s="129">
        <v>8</v>
      </c>
      <c r="F477" s="20" t="s">
        <v>403</v>
      </c>
      <c r="G477" s="20"/>
      <c r="H477" s="55"/>
      <c r="I477" s="102"/>
      <c r="J477" s="102"/>
      <c r="K477" s="102"/>
      <c r="L477" s="104"/>
      <c r="M477" s="102"/>
      <c r="N477" s="104"/>
      <c r="O477" s="102"/>
      <c r="P477" s="104"/>
      <c r="Q477" s="103"/>
      <c r="R477" s="102"/>
      <c r="S477" s="104"/>
    </row>
    <row r="478" spans="1:19" x14ac:dyDescent="0.3">
      <c r="A478" s="101"/>
      <c r="B478" s="55"/>
      <c r="C478" s="130"/>
      <c r="D478" s="55"/>
      <c r="E478" s="129"/>
      <c r="F478" s="20"/>
      <c r="G478" s="20"/>
      <c r="H478" s="55"/>
      <c r="I478" s="102"/>
      <c r="J478" s="102"/>
      <c r="K478" s="102"/>
      <c r="L478" s="104"/>
      <c r="M478" s="102"/>
      <c r="N478" s="104"/>
      <c r="O478" s="102"/>
      <c r="P478" s="104"/>
      <c r="Q478" s="103"/>
      <c r="R478" s="102"/>
      <c r="S478" s="104"/>
    </row>
    <row r="479" spans="1:19" x14ac:dyDescent="0.3">
      <c r="A479" s="101"/>
      <c r="B479" s="55"/>
      <c r="C479" s="130"/>
      <c r="D479" s="55"/>
      <c r="E479" s="129"/>
      <c r="F479" s="20"/>
      <c r="G479" s="20"/>
      <c r="H479" s="55"/>
      <c r="I479" s="102"/>
      <c r="J479" s="102"/>
      <c r="K479" s="102"/>
      <c r="L479" s="104"/>
      <c r="M479" s="102"/>
      <c r="N479" s="104"/>
      <c r="O479" s="102"/>
      <c r="P479" s="104"/>
      <c r="Q479" s="103"/>
      <c r="R479" s="102"/>
      <c r="S479" s="104"/>
    </row>
    <row r="480" spans="1:19" x14ac:dyDescent="0.3">
      <c r="A480" s="101"/>
      <c r="B480" s="55"/>
      <c r="C480" s="130"/>
      <c r="D480" s="55"/>
      <c r="E480" s="129"/>
      <c r="F480" s="20"/>
      <c r="G480" s="20"/>
      <c r="H480" s="55"/>
      <c r="I480" s="102"/>
      <c r="J480" s="102"/>
      <c r="K480" s="102"/>
      <c r="L480" s="104"/>
      <c r="M480" s="102"/>
      <c r="N480" s="104"/>
      <c r="O480" s="102"/>
      <c r="P480" s="104"/>
      <c r="Q480" s="103"/>
      <c r="R480" s="102"/>
      <c r="S480" s="104"/>
    </row>
    <row r="481" spans="1:19" x14ac:dyDescent="0.3">
      <c r="A481" s="101"/>
      <c r="B481" s="55"/>
      <c r="C481" s="130"/>
      <c r="D481" s="55"/>
      <c r="E481" s="129"/>
      <c r="F481" s="20"/>
      <c r="G481" s="20"/>
      <c r="H481" s="55"/>
      <c r="I481" s="102"/>
      <c r="J481" s="102"/>
      <c r="K481" s="102"/>
      <c r="L481" s="104"/>
      <c r="M481" s="102"/>
      <c r="N481" s="104"/>
      <c r="O481" s="102"/>
      <c r="P481" s="104"/>
      <c r="Q481" s="103"/>
      <c r="R481" s="102"/>
      <c r="S481" s="104"/>
    </row>
    <row r="482" spans="1:19" x14ac:dyDescent="0.3">
      <c r="A482" s="101"/>
      <c r="B482" s="55"/>
      <c r="C482" s="130"/>
      <c r="D482" s="55"/>
      <c r="E482" s="129"/>
      <c r="F482" s="20"/>
      <c r="G482" s="20"/>
      <c r="H482" s="55"/>
      <c r="I482" s="102"/>
      <c r="J482" s="102"/>
      <c r="K482" s="102"/>
      <c r="L482" s="104"/>
      <c r="M482" s="102"/>
      <c r="N482" s="104"/>
      <c r="O482" s="102"/>
      <c r="P482" s="104"/>
      <c r="Q482" s="103"/>
      <c r="R482" s="102"/>
      <c r="S482" s="104"/>
    </row>
    <row r="483" spans="1:19" x14ac:dyDescent="0.3">
      <c r="A483" s="101"/>
      <c r="B483" s="55"/>
      <c r="C483" s="130"/>
      <c r="D483" s="55"/>
      <c r="E483" s="129"/>
      <c r="F483" s="20"/>
      <c r="G483" s="20"/>
      <c r="H483" s="55"/>
      <c r="I483" s="102"/>
      <c r="J483" s="102"/>
      <c r="K483" s="102"/>
      <c r="L483" s="104"/>
      <c r="M483" s="102"/>
      <c r="N483" s="104"/>
      <c r="O483" s="102"/>
      <c r="P483" s="104"/>
      <c r="Q483" s="103"/>
      <c r="R483" s="102"/>
      <c r="S483" s="104"/>
    </row>
    <row r="484" spans="1:19" x14ac:dyDescent="0.3">
      <c r="A484" s="101"/>
      <c r="B484" s="55"/>
      <c r="C484" s="130"/>
      <c r="D484" s="55"/>
      <c r="E484" s="129"/>
      <c r="F484" s="20"/>
      <c r="G484" s="20"/>
      <c r="H484" s="55"/>
      <c r="I484" s="102"/>
      <c r="J484" s="102"/>
      <c r="K484" s="102"/>
      <c r="L484" s="104"/>
      <c r="M484" s="102"/>
      <c r="N484" s="104"/>
      <c r="O484" s="102"/>
      <c r="P484" s="104"/>
      <c r="Q484" s="103"/>
      <c r="R484" s="102"/>
      <c r="S484" s="104"/>
    </row>
    <row r="485" spans="1:19" x14ac:dyDescent="0.3">
      <c r="A485" s="101"/>
      <c r="B485" s="55"/>
      <c r="C485" s="130"/>
      <c r="D485" s="55"/>
      <c r="E485" s="129"/>
      <c r="F485" s="20"/>
      <c r="G485" s="20"/>
      <c r="H485" s="55"/>
      <c r="I485" s="102"/>
      <c r="J485" s="102"/>
      <c r="K485" s="102"/>
      <c r="L485" s="104"/>
      <c r="M485" s="102"/>
      <c r="N485" s="104"/>
      <c r="O485" s="102"/>
      <c r="P485" s="104"/>
      <c r="Q485" s="103"/>
      <c r="R485" s="102"/>
      <c r="S485" s="104"/>
    </row>
    <row r="486" spans="1:19" x14ac:dyDescent="0.3">
      <c r="A486" s="101"/>
      <c r="B486" s="55"/>
      <c r="C486" s="130"/>
      <c r="D486" s="55"/>
      <c r="E486" s="129"/>
      <c r="F486" s="20"/>
      <c r="G486" s="20"/>
      <c r="H486" s="55"/>
      <c r="I486" s="102"/>
      <c r="J486" s="102"/>
      <c r="K486" s="102"/>
      <c r="L486" s="104"/>
      <c r="M486" s="102"/>
      <c r="N486" s="104"/>
      <c r="O486" s="102"/>
      <c r="P486" s="104"/>
      <c r="Q486" s="103"/>
      <c r="R486" s="102"/>
      <c r="S486" s="104"/>
    </row>
    <row r="487" spans="1:19" x14ac:dyDescent="0.3">
      <c r="A487" s="101"/>
      <c r="B487" s="55"/>
      <c r="C487" s="101"/>
      <c r="D487" s="55"/>
      <c r="E487" s="55"/>
      <c r="F487" s="101"/>
      <c r="G487" s="101"/>
      <c r="H487" s="55"/>
      <c r="I487" s="102"/>
      <c r="J487" s="102"/>
      <c r="K487" s="102"/>
      <c r="L487" s="104"/>
      <c r="M487" s="102"/>
      <c r="N487" s="104"/>
      <c r="O487" s="102"/>
      <c r="P487" s="104"/>
      <c r="Q487" s="103"/>
      <c r="R487" s="102"/>
      <c r="S487" s="104"/>
    </row>
    <row r="488" spans="1:19" x14ac:dyDescent="0.3">
      <c r="A488" s="101"/>
      <c r="B488" s="55"/>
      <c r="C488" s="101"/>
      <c r="D488" s="55"/>
      <c r="E488" s="55"/>
      <c r="F488" s="101"/>
      <c r="G488" s="101"/>
      <c r="H488" s="55"/>
      <c r="I488" s="102"/>
      <c r="J488" s="102"/>
      <c r="K488" s="102"/>
      <c r="L488" s="104"/>
      <c r="M488" s="102"/>
      <c r="N488" s="104"/>
      <c r="O488" s="102"/>
      <c r="P488" s="104"/>
      <c r="Q488" s="103"/>
      <c r="R488" s="102"/>
      <c r="S488" s="104"/>
    </row>
    <row r="489" spans="1:19" x14ac:dyDescent="0.3">
      <c r="A489" s="101"/>
      <c r="B489" s="55"/>
      <c r="C489" s="101"/>
      <c r="D489" s="55"/>
      <c r="E489" s="55"/>
      <c r="F489" s="101"/>
      <c r="G489" s="101"/>
      <c r="H489" s="55"/>
      <c r="I489" s="102"/>
      <c r="J489" s="102"/>
      <c r="K489" s="102"/>
      <c r="L489" s="104"/>
      <c r="M489" s="102"/>
      <c r="N489" s="104"/>
      <c r="O489" s="102"/>
      <c r="P489" s="104"/>
      <c r="Q489" s="103"/>
      <c r="R489" s="102"/>
      <c r="S489" s="104"/>
    </row>
    <row r="490" spans="1:19" x14ac:dyDescent="0.3">
      <c r="A490" s="101"/>
      <c r="B490" s="55"/>
      <c r="C490" s="101"/>
      <c r="D490" s="55"/>
      <c r="E490" s="55"/>
      <c r="F490" s="101"/>
      <c r="G490" s="101"/>
      <c r="H490" s="55"/>
      <c r="I490" s="102"/>
      <c r="J490" s="102"/>
      <c r="K490" s="102"/>
      <c r="L490" s="104"/>
      <c r="M490" s="102"/>
      <c r="N490" s="104"/>
      <c r="O490" s="102"/>
      <c r="P490" s="104"/>
      <c r="Q490" s="103"/>
      <c r="R490" s="102"/>
      <c r="S490" s="104"/>
    </row>
    <row r="491" spans="1:19" x14ac:dyDescent="0.3">
      <c r="A491" s="101"/>
      <c r="B491" s="55"/>
      <c r="C491" s="101"/>
      <c r="D491" s="55"/>
      <c r="E491" s="55"/>
      <c r="F491" s="101"/>
      <c r="G491" s="101"/>
      <c r="H491" s="55"/>
      <c r="I491" s="102"/>
      <c r="J491" s="102"/>
      <c r="K491" s="102"/>
      <c r="L491" s="104"/>
      <c r="M491" s="102"/>
      <c r="N491" s="104"/>
      <c r="O491" s="102"/>
      <c r="P491" s="104"/>
      <c r="Q491" s="103"/>
      <c r="R491" s="102"/>
      <c r="S491" s="104"/>
    </row>
    <row r="492" spans="1:19" x14ac:dyDescent="0.3">
      <c r="A492" s="101"/>
      <c r="B492" s="55"/>
      <c r="C492" s="101"/>
      <c r="D492" s="55"/>
      <c r="E492" s="55"/>
      <c r="F492" s="101"/>
      <c r="G492" s="101"/>
      <c r="H492" s="55"/>
      <c r="I492" s="102"/>
      <c r="J492" s="102"/>
      <c r="K492" s="102"/>
      <c r="L492" s="104"/>
      <c r="M492" s="102"/>
      <c r="N492" s="104"/>
      <c r="O492" s="102"/>
      <c r="P492" s="104"/>
      <c r="Q492" s="103"/>
      <c r="R492" s="102"/>
      <c r="S492" s="104"/>
    </row>
    <row r="493" spans="1:19" x14ac:dyDescent="0.3">
      <c r="A493" s="101"/>
      <c r="B493" s="55"/>
      <c r="C493" s="101"/>
      <c r="D493" s="55"/>
      <c r="E493" s="55"/>
      <c r="F493" s="101"/>
      <c r="G493" s="101"/>
      <c r="H493" s="55"/>
      <c r="I493" s="102"/>
      <c r="J493" s="102"/>
      <c r="K493" s="102"/>
      <c r="L493" s="104"/>
      <c r="M493" s="102"/>
      <c r="N493" s="104"/>
      <c r="O493" s="102"/>
      <c r="P493" s="104"/>
      <c r="Q493" s="103"/>
      <c r="R493" s="102"/>
      <c r="S493" s="104"/>
    </row>
    <row r="494" spans="1:19" x14ac:dyDescent="0.3">
      <c r="A494" s="101"/>
      <c r="B494" s="55"/>
      <c r="C494" s="101"/>
      <c r="D494" s="55"/>
      <c r="E494" s="55"/>
      <c r="F494" s="101"/>
      <c r="G494" s="101"/>
      <c r="H494" s="55"/>
      <c r="I494" s="102"/>
      <c r="J494" s="102"/>
      <c r="K494" s="102"/>
      <c r="L494" s="104"/>
      <c r="M494" s="102"/>
      <c r="N494" s="104"/>
      <c r="O494" s="102"/>
      <c r="P494" s="104"/>
      <c r="Q494" s="103"/>
      <c r="R494" s="102"/>
      <c r="S494" s="104"/>
    </row>
    <row r="495" spans="1:19" x14ac:dyDescent="0.3">
      <c r="A495" s="101"/>
      <c r="B495" s="55"/>
      <c r="C495" s="101"/>
      <c r="D495" s="55"/>
      <c r="E495" s="55"/>
      <c r="F495" s="101"/>
      <c r="G495" s="101"/>
      <c r="H495" s="55"/>
      <c r="I495" s="102"/>
      <c r="J495" s="102"/>
      <c r="K495" s="102"/>
      <c r="L495" s="104"/>
      <c r="M495" s="102"/>
      <c r="N495" s="104"/>
      <c r="O495" s="102"/>
      <c r="P495" s="104"/>
      <c r="Q495" s="103"/>
      <c r="R495" s="102"/>
      <c r="S495" s="104"/>
    </row>
    <row r="496" spans="1:19" x14ac:dyDescent="0.3">
      <c r="A496" s="101"/>
      <c r="B496" s="55"/>
      <c r="C496" s="101"/>
      <c r="D496" s="55"/>
      <c r="E496" s="55"/>
      <c r="F496" s="101"/>
      <c r="G496" s="101"/>
      <c r="H496" s="55"/>
      <c r="I496" s="102"/>
      <c r="J496" s="102"/>
      <c r="K496" s="102"/>
      <c r="L496" s="104"/>
      <c r="M496" s="102"/>
      <c r="N496" s="104"/>
      <c r="O496" s="102"/>
      <c r="P496" s="104"/>
      <c r="Q496" s="103"/>
      <c r="R496" s="102"/>
      <c r="S496" s="104"/>
    </row>
    <row r="497" spans="1:19" x14ac:dyDescent="0.3">
      <c r="A497" s="101"/>
      <c r="B497" s="55"/>
      <c r="C497" s="101"/>
      <c r="D497" s="55"/>
      <c r="E497" s="55"/>
      <c r="F497" s="101"/>
      <c r="G497" s="101"/>
      <c r="H497" s="55"/>
      <c r="I497" s="102"/>
      <c r="J497" s="102"/>
      <c r="K497" s="102"/>
      <c r="L497" s="104"/>
      <c r="M497" s="102"/>
      <c r="N497" s="104"/>
      <c r="O497" s="102"/>
      <c r="P497" s="104"/>
      <c r="Q497" s="103"/>
      <c r="R497" s="102"/>
      <c r="S497" s="104"/>
    </row>
    <row r="498" spans="1:19" x14ac:dyDescent="0.3">
      <c r="A498" s="101"/>
      <c r="B498" s="55"/>
      <c r="C498" s="101"/>
      <c r="D498" s="55"/>
      <c r="E498" s="55"/>
      <c r="F498" s="101"/>
      <c r="G498" s="101"/>
      <c r="H498" s="55"/>
      <c r="I498" s="102"/>
      <c r="J498" s="102"/>
      <c r="K498" s="102"/>
      <c r="L498" s="104"/>
      <c r="M498" s="102"/>
      <c r="N498" s="104"/>
      <c r="O498" s="102"/>
      <c r="P498" s="104"/>
      <c r="Q498" s="103"/>
      <c r="R498" s="102"/>
      <c r="S498" s="104"/>
    </row>
    <row r="499" spans="1:19" x14ac:dyDescent="0.3">
      <c r="A499" s="101"/>
      <c r="B499" s="55"/>
      <c r="C499" s="101"/>
      <c r="D499" s="55"/>
      <c r="E499" s="55"/>
      <c r="F499" s="101"/>
      <c r="G499" s="101"/>
      <c r="H499" s="55"/>
      <c r="I499" s="102"/>
      <c r="J499" s="102"/>
      <c r="K499" s="102"/>
      <c r="L499" s="104"/>
      <c r="M499" s="102"/>
      <c r="N499" s="104"/>
      <c r="O499" s="102"/>
      <c r="P499" s="104"/>
      <c r="Q499" s="103"/>
      <c r="R499" s="102"/>
      <c r="S499" s="104"/>
    </row>
    <row r="500" spans="1:19" x14ac:dyDescent="0.3">
      <c r="A500" s="101"/>
      <c r="B500" s="55"/>
      <c r="C500" s="101"/>
      <c r="D500" s="55"/>
      <c r="E500" s="55"/>
      <c r="F500" s="101"/>
      <c r="G500" s="101"/>
      <c r="H500" s="55"/>
      <c r="I500" s="102"/>
      <c r="J500" s="102"/>
      <c r="K500" s="102"/>
      <c r="L500" s="104"/>
      <c r="M500" s="102"/>
      <c r="N500" s="104"/>
      <c r="O500" s="102"/>
      <c r="P500" s="104"/>
      <c r="Q500" s="103"/>
      <c r="R500" s="102"/>
      <c r="S500" s="104"/>
    </row>
    <row r="501" spans="1:19" x14ac:dyDescent="0.3">
      <c r="A501" s="101"/>
      <c r="B501" s="55"/>
      <c r="C501" s="101"/>
      <c r="D501" s="55"/>
      <c r="E501" s="55"/>
      <c r="F501" s="101"/>
      <c r="G501" s="101"/>
      <c r="H501" s="55"/>
      <c r="I501" s="102"/>
      <c r="J501" s="102"/>
      <c r="K501" s="102"/>
      <c r="L501" s="104"/>
      <c r="M501" s="102"/>
      <c r="N501" s="104"/>
      <c r="O501" s="102"/>
      <c r="P501" s="104"/>
      <c r="Q501" s="103"/>
      <c r="R501" s="102"/>
      <c r="S501" s="104"/>
    </row>
    <row r="502" spans="1:19" x14ac:dyDescent="0.3">
      <c r="A502" s="101"/>
      <c r="B502" s="55"/>
      <c r="C502" s="101"/>
      <c r="D502" s="55"/>
      <c r="E502" s="55"/>
      <c r="F502" s="101"/>
      <c r="G502" s="101"/>
      <c r="H502" s="55"/>
      <c r="I502" s="102"/>
      <c r="J502" s="102"/>
      <c r="K502" s="102"/>
      <c r="L502" s="104"/>
      <c r="M502" s="102"/>
      <c r="N502" s="104"/>
      <c r="O502" s="102"/>
      <c r="P502" s="104"/>
      <c r="Q502" s="103"/>
      <c r="R502" s="102"/>
      <c r="S502" s="104"/>
    </row>
    <row r="503" spans="1:19" x14ac:dyDescent="0.3">
      <c r="A503" s="101"/>
      <c r="B503" s="55"/>
      <c r="C503" s="101"/>
      <c r="D503" s="55"/>
      <c r="E503" s="55"/>
      <c r="F503" s="101"/>
      <c r="G503" s="101"/>
      <c r="H503" s="55"/>
      <c r="I503" s="102"/>
      <c r="J503" s="102"/>
      <c r="K503" s="102"/>
      <c r="L503" s="104"/>
      <c r="M503" s="102"/>
      <c r="N503" s="104"/>
      <c r="O503" s="102"/>
      <c r="P503" s="104"/>
      <c r="Q503" s="103"/>
      <c r="R503" s="102"/>
      <c r="S503" s="104"/>
    </row>
    <row r="504" spans="1:19" x14ac:dyDescent="0.3">
      <c r="A504" s="101"/>
      <c r="B504" s="55"/>
      <c r="C504" s="101"/>
      <c r="D504" s="55"/>
      <c r="E504" s="55"/>
      <c r="F504" s="101"/>
      <c r="G504" s="101"/>
      <c r="H504" s="55"/>
      <c r="I504" s="102"/>
      <c r="J504" s="102"/>
      <c r="K504" s="102"/>
      <c r="L504" s="104"/>
      <c r="M504" s="102"/>
      <c r="N504" s="104"/>
      <c r="O504" s="102"/>
      <c r="P504" s="104"/>
      <c r="Q504" s="103"/>
      <c r="R504" s="102"/>
      <c r="S504" s="104"/>
    </row>
    <row r="505" spans="1:19" x14ac:dyDescent="0.3">
      <c r="A505" s="101"/>
      <c r="B505" s="55"/>
      <c r="C505" s="101"/>
      <c r="D505" s="55"/>
      <c r="E505" s="55"/>
      <c r="F505" s="101"/>
      <c r="G505" s="101"/>
      <c r="H505" s="55"/>
      <c r="I505" s="102"/>
      <c r="J505" s="102"/>
      <c r="K505" s="102"/>
      <c r="L505" s="104"/>
      <c r="M505" s="102"/>
      <c r="N505" s="104"/>
      <c r="O505" s="102"/>
      <c r="P505" s="104"/>
      <c r="Q505" s="103"/>
      <c r="R505" s="102"/>
      <c r="S505" s="104"/>
    </row>
    <row r="506" spans="1:19" x14ac:dyDescent="0.3">
      <c r="A506" s="101"/>
      <c r="B506" s="55"/>
      <c r="C506" s="101"/>
      <c r="D506" s="55"/>
      <c r="E506" s="55"/>
      <c r="F506" s="101"/>
      <c r="G506" s="101"/>
      <c r="H506" s="55"/>
      <c r="I506" s="102"/>
      <c r="J506" s="102"/>
      <c r="K506" s="102"/>
      <c r="L506" s="104"/>
      <c r="M506" s="102"/>
      <c r="N506" s="104"/>
      <c r="O506" s="102"/>
      <c r="P506" s="104"/>
      <c r="Q506" s="103"/>
      <c r="R506" s="102"/>
      <c r="S506" s="104"/>
    </row>
    <row r="507" spans="1:19" x14ac:dyDescent="0.3">
      <c r="A507" s="101"/>
      <c r="B507" s="55"/>
      <c r="C507" s="101"/>
      <c r="D507" s="55"/>
      <c r="E507" s="55"/>
      <c r="F507" s="101"/>
      <c r="G507" s="101"/>
      <c r="H507" s="55"/>
      <c r="I507" s="102"/>
      <c r="J507" s="102"/>
      <c r="K507" s="102"/>
      <c r="L507" s="104"/>
      <c r="M507" s="102"/>
      <c r="N507" s="104"/>
      <c r="O507" s="102"/>
      <c r="P507" s="104"/>
      <c r="Q507" s="103"/>
      <c r="R507" s="102"/>
      <c r="S507" s="104"/>
    </row>
    <row r="508" spans="1:19" x14ac:dyDescent="0.3">
      <c r="A508" s="101"/>
      <c r="B508" s="55"/>
      <c r="C508" s="101"/>
      <c r="D508" s="55"/>
      <c r="E508" s="55"/>
      <c r="F508" s="101"/>
      <c r="G508" s="101"/>
      <c r="H508" s="55"/>
      <c r="I508" s="102"/>
      <c r="J508" s="102"/>
      <c r="K508" s="102"/>
      <c r="L508" s="104"/>
      <c r="M508" s="102"/>
      <c r="N508" s="104"/>
      <c r="O508" s="102"/>
      <c r="P508" s="104"/>
      <c r="Q508" s="103"/>
      <c r="R508" s="102"/>
      <c r="S508" s="104"/>
    </row>
    <row r="509" spans="1:19" x14ac:dyDescent="0.3">
      <c r="A509" s="101"/>
      <c r="B509" s="55"/>
      <c r="C509" s="101"/>
      <c r="D509" s="55"/>
      <c r="E509" s="55"/>
      <c r="F509" s="101"/>
      <c r="G509" s="101"/>
      <c r="H509" s="55"/>
      <c r="I509" s="102"/>
      <c r="J509" s="102"/>
      <c r="K509" s="102"/>
      <c r="L509" s="104"/>
      <c r="M509" s="102"/>
      <c r="N509" s="104"/>
      <c r="O509" s="102"/>
      <c r="P509" s="104"/>
      <c r="Q509" s="103"/>
      <c r="R509" s="102"/>
      <c r="S509" s="104"/>
    </row>
    <row r="510" spans="1:19" x14ac:dyDescent="0.3">
      <c r="A510" s="101"/>
      <c r="B510" s="55"/>
      <c r="C510" s="101"/>
      <c r="D510" s="55"/>
      <c r="E510" s="55"/>
      <c r="F510" s="101"/>
      <c r="G510" s="101"/>
      <c r="H510" s="55"/>
      <c r="I510" s="102"/>
      <c r="J510" s="102"/>
      <c r="K510" s="102"/>
      <c r="L510" s="104"/>
      <c r="M510" s="102"/>
      <c r="N510" s="104"/>
      <c r="O510" s="102"/>
      <c r="P510" s="104"/>
      <c r="Q510" s="103"/>
      <c r="R510" s="102"/>
      <c r="S510" s="104"/>
    </row>
    <row r="511" spans="1:19" x14ac:dyDescent="0.3">
      <c r="A511" s="101"/>
      <c r="B511" s="55"/>
      <c r="C511" s="101"/>
      <c r="D511" s="55"/>
      <c r="E511" s="55"/>
      <c r="F511" s="101"/>
      <c r="G511" s="101"/>
      <c r="H511" s="55"/>
      <c r="I511" s="102"/>
      <c r="J511" s="102"/>
      <c r="K511" s="102"/>
      <c r="L511" s="104"/>
      <c r="M511" s="102"/>
      <c r="N511" s="104"/>
      <c r="O511" s="102"/>
      <c r="P511" s="104"/>
      <c r="Q511" s="103"/>
      <c r="R511" s="102"/>
      <c r="S511" s="104"/>
    </row>
    <row r="512" spans="1:19" x14ac:dyDescent="0.3">
      <c r="A512" s="101"/>
      <c r="B512" s="55"/>
      <c r="C512" s="101"/>
      <c r="D512" s="55"/>
      <c r="E512" s="55"/>
      <c r="F512" s="101"/>
      <c r="G512" s="101"/>
      <c r="H512" s="55"/>
      <c r="I512" s="102"/>
      <c r="J512" s="102"/>
      <c r="K512" s="102"/>
      <c r="L512" s="104"/>
      <c r="M512" s="102"/>
      <c r="N512" s="104"/>
      <c r="O512" s="102"/>
      <c r="P512" s="104"/>
      <c r="Q512" s="103"/>
      <c r="R512" s="102"/>
      <c r="S512" s="104"/>
    </row>
    <row r="513" spans="1:19" x14ac:dyDescent="0.3">
      <c r="A513" s="101"/>
      <c r="B513" s="55"/>
      <c r="C513" s="101"/>
      <c r="D513" s="55"/>
      <c r="E513" s="55"/>
      <c r="F513" s="101"/>
      <c r="G513" s="101"/>
      <c r="H513" s="55"/>
      <c r="I513" s="102"/>
      <c r="J513" s="102"/>
      <c r="K513" s="102"/>
      <c r="L513" s="104"/>
      <c r="M513" s="102"/>
      <c r="N513" s="104"/>
      <c r="O513" s="102"/>
      <c r="P513" s="104"/>
      <c r="Q513" s="103"/>
      <c r="R513" s="102"/>
      <c r="S513" s="104"/>
    </row>
    <row r="514" spans="1:19" x14ac:dyDescent="0.3">
      <c r="A514" s="101"/>
      <c r="B514" s="55"/>
      <c r="C514" s="101"/>
      <c r="D514" s="55"/>
      <c r="E514" s="55"/>
      <c r="F514" s="101"/>
      <c r="G514" s="101"/>
      <c r="H514" s="55"/>
      <c r="I514" s="102"/>
      <c r="J514" s="102"/>
      <c r="K514" s="102"/>
      <c r="L514" s="104"/>
      <c r="M514" s="102"/>
      <c r="N514" s="104"/>
      <c r="O514" s="102"/>
      <c r="P514" s="104"/>
      <c r="Q514" s="103"/>
      <c r="R514" s="102"/>
      <c r="S514" s="104"/>
    </row>
    <row r="515" spans="1:19" x14ac:dyDescent="0.3">
      <c r="A515" s="101"/>
      <c r="B515" s="55"/>
      <c r="C515" s="101"/>
      <c r="D515" s="55"/>
      <c r="E515" s="55"/>
      <c r="F515" s="101"/>
      <c r="G515" s="101"/>
      <c r="H515" s="55"/>
      <c r="I515" s="102"/>
      <c r="J515" s="102"/>
      <c r="K515" s="102"/>
      <c r="L515" s="104"/>
      <c r="M515" s="102"/>
      <c r="N515" s="104"/>
      <c r="O515" s="102"/>
      <c r="P515" s="104"/>
      <c r="Q515" s="103"/>
      <c r="R515" s="102"/>
      <c r="S515" s="104"/>
    </row>
    <row r="516" spans="1:19" x14ac:dyDescent="0.3">
      <c r="A516" s="101"/>
      <c r="B516" s="55"/>
      <c r="C516" s="101"/>
      <c r="D516" s="55"/>
      <c r="E516" s="55"/>
      <c r="F516" s="101"/>
      <c r="G516" s="101"/>
      <c r="H516" s="55"/>
      <c r="I516" s="102"/>
      <c r="J516" s="102"/>
      <c r="K516" s="102"/>
      <c r="L516" s="104"/>
      <c r="M516" s="102"/>
      <c r="N516" s="104"/>
      <c r="O516" s="102"/>
      <c r="P516" s="104"/>
      <c r="Q516" s="103"/>
      <c r="R516" s="102"/>
      <c r="S516" s="104"/>
    </row>
    <row r="517" spans="1:19" x14ac:dyDescent="0.3">
      <c r="A517" s="101"/>
      <c r="B517" s="55"/>
      <c r="C517" s="101"/>
      <c r="D517" s="55"/>
      <c r="E517" s="55"/>
      <c r="F517" s="101"/>
      <c r="G517" s="101"/>
      <c r="H517" s="55"/>
      <c r="I517" s="102"/>
      <c r="J517" s="102"/>
      <c r="K517" s="102"/>
      <c r="L517" s="104"/>
      <c r="M517" s="102"/>
      <c r="N517" s="104"/>
      <c r="O517" s="102"/>
      <c r="P517" s="104"/>
      <c r="Q517" s="103"/>
      <c r="R517" s="102"/>
      <c r="S517" s="104"/>
    </row>
    <row r="518" spans="1:19" x14ac:dyDescent="0.3">
      <c r="A518" s="101"/>
      <c r="B518" s="55"/>
      <c r="C518" s="101"/>
      <c r="D518" s="55"/>
      <c r="E518" s="55"/>
      <c r="F518" s="101"/>
      <c r="G518" s="101"/>
      <c r="H518" s="55"/>
      <c r="I518" s="102"/>
      <c r="J518" s="102"/>
      <c r="K518" s="102"/>
      <c r="L518" s="104"/>
      <c r="M518" s="102"/>
      <c r="N518" s="104"/>
      <c r="O518" s="102"/>
      <c r="P518" s="104"/>
      <c r="Q518" s="103"/>
      <c r="R518" s="102"/>
      <c r="S518" s="104"/>
    </row>
    <row r="519" spans="1:19" x14ac:dyDescent="0.3">
      <c r="A519" s="101"/>
      <c r="B519" s="55"/>
      <c r="C519" s="101"/>
      <c r="D519" s="55"/>
      <c r="E519" s="55"/>
      <c r="F519" s="101"/>
      <c r="G519" s="101"/>
      <c r="H519" s="55"/>
      <c r="I519" s="102"/>
      <c r="J519" s="102"/>
      <c r="K519" s="102"/>
      <c r="L519" s="104"/>
      <c r="M519" s="102"/>
      <c r="N519" s="104"/>
      <c r="O519" s="102"/>
      <c r="P519" s="104"/>
      <c r="Q519" s="103"/>
      <c r="R519" s="102"/>
      <c r="S519" s="104"/>
    </row>
    <row r="520" spans="1:19" x14ac:dyDescent="0.3">
      <c r="A520" s="101"/>
      <c r="B520" s="55"/>
      <c r="C520" s="101"/>
      <c r="D520" s="55"/>
      <c r="E520" s="55"/>
      <c r="F520" s="101"/>
      <c r="G520" s="101"/>
      <c r="H520" s="55"/>
      <c r="I520" s="102"/>
      <c r="J520" s="102"/>
      <c r="K520" s="102"/>
      <c r="L520" s="104"/>
      <c r="M520" s="102"/>
      <c r="N520" s="104"/>
      <c r="O520" s="102"/>
      <c r="P520" s="104"/>
      <c r="Q520" s="103"/>
      <c r="R520" s="102"/>
      <c r="S520" s="104"/>
    </row>
    <row r="521" spans="1:19" x14ac:dyDescent="0.3">
      <c r="A521" s="101"/>
      <c r="B521" s="55"/>
      <c r="C521" s="101"/>
      <c r="D521" s="55"/>
      <c r="E521" s="55"/>
      <c r="F521" s="101"/>
      <c r="G521" s="101"/>
      <c r="H521" s="55"/>
      <c r="I521" s="102"/>
      <c r="J521" s="102"/>
      <c r="K521" s="102"/>
      <c r="L521" s="104"/>
      <c r="M521" s="102"/>
      <c r="N521" s="104"/>
      <c r="O521" s="102"/>
      <c r="P521" s="104"/>
      <c r="Q521" s="103"/>
      <c r="R521" s="102"/>
      <c r="S521" s="104"/>
    </row>
    <row r="522" spans="1:19" x14ac:dyDescent="0.3">
      <c r="A522" s="101"/>
      <c r="B522" s="55"/>
      <c r="C522" s="101"/>
      <c r="D522" s="55"/>
      <c r="E522" s="55"/>
      <c r="F522" s="101"/>
      <c r="G522" s="101"/>
      <c r="H522" s="55"/>
      <c r="I522" s="102"/>
      <c r="J522" s="102"/>
      <c r="K522" s="102"/>
      <c r="L522" s="104"/>
      <c r="M522" s="102"/>
      <c r="N522" s="104"/>
      <c r="O522" s="102"/>
      <c r="P522" s="104"/>
      <c r="Q522" s="103"/>
      <c r="R522" s="102"/>
      <c r="S522" s="104"/>
    </row>
    <row r="523" spans="1:19" x14ac:dyDescent="0.3">
      <c r="A523" s="101"/>
      <c r="B523" s="55"/>
      <c r="C523" s="101"/>
      <c r="D523" s="55"/>
      <c r="E523" s="55"/>
      <c r="F523" s="101"/>
      <c r="G523" s="101"/>
      <c r="H523" s="55"/>
      <c r="I523" s="102"/>
      <c r="J523" s="102"/>
      <c r="K523" s="102"/>
      <c r="L523" s="104"/>
      <c r="M523" s="102"/>
      <c r="N523" s="104"/>
      <c r="O523" s="102"/>
      <c r="P523" s="104"/>
      <c r="Q523" s="103"/>
      <c r="R523" s="102"/>
      <c r="S523" s="104"/>
    </row>
    <row r="524" spans="1:19" x14ac:dyDescent="0.3">
      <c r="A524" s="101"/>
      <c r="B524" s="55"/>
      <c r="C524" s="101"/>
      <c r="D524" s="55"/>
      <c r="E524" s="55"/>
      <c r="F524" s="101"/>
      <c r="G524" s="101"/>
      <c r="H524" s="55"/>
      <c r="I524" s="102"/>
      <c r="J524" s="102"/>
      <c r="K524" s="102"/>
      <c r="L524" s="104"/>
      <c r="M524" s="102"/>
      <c r="N524" s="104"/>
      <c r="O524" s="102"/>
      <c r="P524" s="104"/>
      <c r="Q524" s="103"/>
      <c r="R524" s="102"/>
      <c r="S524" s="104"/>
    </row>
    <row r="525" spans="1:19" x14ac:dyDescent="0.3">
      <c r="A525" s="101"/>
      <c r="B525" s="55"/>
      <c r="C525" s="101"/>
      <c r="D525" s="55"/>
      <c r="E525" s="55"/>
      <c r="F525" s="101"/>
      <c r="G525" s="101"/>
      <c r="H525" s="55"/>
      <c r="I525" s="102"/>
      <c r="J525" s="102"/>
      <c r="K525" s="102"/>
      <c r="L525" s="104"/>
      <c r="M525" s="102"/>
      <c r="N525" s="104"/>
      <c r="O525" s="102"/>
      <c r="P525" s="104"/>
      <c r="Q525" s="103"/>
      <c r="R525" s="102"/>
      <c r="S525" s="104"/>
    </row>
    <row r="526" spans="1:19" x14ac:dyDescent="0.3">
      <c r="A526" s="101"/>
      <c r="B526" s="55"/>
      <c r="C526" s="101"/>
      <c r="D526" s="55"/>
      <c r="E526" s="55"/>
      <c r="F526" s="101"/>
      <c r="G526" s="101"/>
      <c r="H526" s="55"/>
      <c r="I526" s="102"/>
      <c r="J526" s="102"/>
      <c r="K526" s="102"/>
      <c r="L526" s="104"/>
      <c r="M526" s="102"/>
      <c r="N526" s="104"/>
      <c r="O526" s="102"/>
      <c r="P526" s="104"/>
      <c r="Q526" s="103"/>
      <c r="R526" s="102"/>
      <c r="S526" s="104"/>
    </row>
    <row r="527" spans="1:19" x14ac:dyDescent="0.3">
      <c r="A527" s="101"/>
      <c r="B527" s="55"/>
      <c r="C527" s="101"/>
      <c r="D527" s="55"/>
      <c r="E527" s="55"/>
      <c r="F527" s="101"/>
      <c r="G527" s="101"/>
      <c r="H527" s="55"/>
      <c r="I527" s="102"/>
      <c r="J527" s="102"/>
      <c r="K527" s="102"/>
      <c r="L527" s="104"/>
      <c r="M527" s="102"/>
      <c r="N527" s="104"/>
      <c r="O527" s="102"/>
      <c r="P527" s="104"/>
      <c r="Q527" s="103"/>
      <c r="R527" s="102"/>
      <c r="S527" s="104"/>
    </row>
    <row r="528" spans="1:19" x14ac:dyDescent="0.3">
      <c r="A528" s="101"/>
      <c r="B528" s="55"/>
      <c r="C528" s="101"/>
      <c r="D528" s="55"/>
      <c r="E528" s="55"/>
      <c r="F528" s="101"/>
      <c r="G528" s="101"/>
      <c r="H528" s="55"/>
      <c r="I528" s="102"/>
      <c r="J528" s="102"/>
      <c r="K528" s="102"/>
      <c r="L528" s="104"/>
      <c r="M528" s="102"/>
      <c r="N528" s="104"/>
      <c r="O528" s="102"/>
      <c r="P528" s="104"/>
      <c r="Q528" s="103"/>
      <c r="R528" s="102"/>
      <c r="S528" s="104"/>
    </row>
    <row r="529" spans="1:19" x14ac:dyDescent="0.3">
      <c r="A529" s="101"/>
      <c r="B529" s="55"/>
      <c r="C529" s="101"/>
      <c r="D529" s="55"/>
      <c r="E529" s="55"/>
      <c r="F529" s="101"/>
      <c r="G529" s="101"/>
      <c r="H529" s="55"/>
      <c r="I529" s="102"/>
      <c r="J529" s="102"/>
      <c r="K529" s="102"/>
      <c r="L529" s="104"/>
      <c r="M529" s="102"/>
      <c r="N529" s="104"/>
      <c r="O529" s="102"/>
      <c r="P529" s="104"/>
      <c r="Q529" s="103"/>
      <c r="R529" s="102"/>
      <c r="S529" s="104"/>
    </row>
    <row r="530" spans="1:19" x14ac:dyDescent="0.3">
      <c r="A530" s="101"/>
      <c r="B530" s="55"/>
      <c r="C530" s="101"/>
      <c r="D530" s="55"/>
      <c r="E530" s="55"/>
      <c r="F530" s="101"/>
      <c r="G530" s="101"/>
      <c r="H530" s="55"/>
      <c r="I530" s="102"/>
      <c r="J530" s="102"/>
      <c r="K530" s="102"/>
      <c r="L530" s="104"/>
      <c r="M530" s="102"/>
      <c r="N530" s="104"/>
      <c r="O530" s="102"/>
      <c r="P530" s="104"/>
      <c r="Q530" s="103"/>
      <c r="R530" s="102"/>
      <c r="S530" s="104"/>
    </row>
    <row r="531" spans="1:19" x14ac:dyDescent="0.3">
      <c r="A531" s="101"/>
      <c r="B531" s="55"/>
      <c r="C531" s="101"/>
      <c r="D531" s="55"/>
      <c r="E531" s="55"/>
      <c r="F531" s="101"/>
      <c r="G531" s="101"/>
      <c r="H531" s="55"/>
      <c r="I531" s="102"/>
      <c r="J531" s="102"/>
      <c r="K531" s="102"/>
      <c r="L531" s="104"/>
      <c r="M531" s="102"/>
      <c r="N531" s="104"/>
      <c r="O531" s="102"/>
      <c r="P531" s="104"/>
      <c r="Q531" s="103"/>
      <c r="R531" s="102"/>
      <c r="S531" s="104"/>
    </row>
    <row r="532" spans="1:19" x14ac:dyDescent="0.3">
      <c r="A532" s="101"/>
      <c r="B532" s="55"/>
      <c r="C532" s="101"/>
      <c r="D532" s="55"/>
      <c r="E532" s="55"/>
      <c r="F532" s="101"/>
      <c r="G532" s="101"/>
      <c r="H532" s="55"/>
      <c r="I532" s="102"/>
      <c r="J532" s="102"/>
      <c r="K532" s="102"/>
      <c r="L532" s="104"/>
      <c r="M532" s="102"/>
      <c r="N532" s="104"/>
      <c r="O532" s="102"/>
      <c r="P532" s="104"/>
      <c r="Q532" s="103"/>
      <c r="R532" s="102"/>
      <c r="S532" s="104"/>
    </row>
    <row r="533" spans="1:19" x14ac:dyDescent="0.3">
      <c r="A533" s="101"/>
      <c r="B533" s="55"/>
      <c r="C533" s="101"/>
      <c r="D533" s="55"/>
      <c r="E533" s="55"/>
      <c r="F533" s="101"/>
      <c r="G533" s="101"/>
      <c r="H533" s="55"/>
      <c r="I533" s="102"/>
      <c r="J533" s="102"/>
      <c r="K533" s="102"/>
      <c r="L533" s="104"/>
      <c r="M533" s="102"/>
      <c r="N533" s="104"/>
      <c r="O533" s="102"/>
      <c r="P533" s="104"/>
      <c r="Q533" s="103"/>
      <c r="R533" s="102"/>
      <c r="S533" s="104"/>
    </row>
    <row r="534" spans="1:19" x14ac:dyDescent="0.3">
      <c r="A534" s="101"/>
      <c r="B534" s="55"/>
      <c r="C534" s="101"/>
      <c r="D534" s="55"/>
      <c r="E534" s="55"/>
      <c r="F534" s="101"/>
      <c r="G534" s="101"/>
      <c r="H534" s="55"/>
      <c r="I534" s="102"/>
      <c r="J534" s="102"/>
      <c r="K534" s="102"/>
      <c r="L534" s="104"/>
      <c r="M534" s="102"/>
      <c r="N534" s="104"/>
      <c r="O534" s="102"/>
      <c r="P534" s="104"/>
      <c r="Q534" s="103"/>
      <c r="R534" s="102"/>
      <c r="S534" s="104"/>
    </row>
    <row r="535" spans="1:19" x14ac:dyDescent="0.3">
      <c r="A535" s="101"/>
      <c r="B535" s="55"/>
      <c r="C535" s="101"/>
      <c r="D535" s="55"/>
      <c r="E535" s="55"/>
      <c r="F535" s="101"/>
      <c r="G535" s="101"/>
      <c r="H535" s="55"/>
      <c r="I535" s="102"/>
      <c r="J535" s="102"/>
      <c r="K535" s="102"/>
      <c r="L535" s="104"/>
      <c r="M535" s="102"/>
      <c r="N535" s="104"/>
      <c r="O535" s="102"/>
      <c r="P535" s="104"/>
      <c r="Q535" s="103"/>
      <c r="R535" s="102"/>
      <c r="S535" s="104"/>
    </row>
    <row r="536" spans="1:19" x14ac:dyDescent="0.3">
      <c r="A536" s="101"/>
      <c r="B536" s="55"/>
      <c r="C536" s="101"/>
      <c r="D536" s="55"/>
      <c r="E536" s="55"/>
      <c r="F536" s="101"/>
      <c r="G536" s="101"/>
      <c r="H536" s="55"/>
      <c r="I536" s="102"/>
      <c r="J536" s="102"/>
      <c r="K536" s="102"/>
      <c r="L536" s="104"/>
      <c r="M536" s="102"/>
      <c r="N536" s="104"/>
      <c r="O536" s="102"/>
      <c r="P536" s="104"/>
      <c r="Q536" s="103"/>
      <c r="R536" s="102"/>
      <c r="S536" s="104"/>
    </row>
    <row r="537" spans="1:19" x14ac:dyDescent="0.3">
      <c r="A537" s="101"/>
      <c r="B537" s="55"/>
      <c r="C537" s="101"/>
      <c r="D537" s="55"/>
      <c r="E537" s="55"/>
      <c r="F537" s="101"/>
      <c r="G537" s="101"/>
      <c r="H537" s="55"/>
      <c r="I537" s="102"/>
      <c r="J537" s="102"/>
      <c r="K537" s="102"/>
      <c r="L537" s="104"/>
      <c r="M537" s="102"/>
      <c r="N537" s="104"/>
      <c r="O537" s="102"/>
      <c r="P537" s="104"/>
      <c r="Q537" s="103"/>
      <c r="R537" s="102"/>
      <c r="S537" s="104"/>
    </row>
    <row r="538" spans="1:19" x14ac:dyDescent="0.3">
      <c r="A538" s="101"/>
      <c r="B538" s="55"/>
      <c r="C538" s="101"/>
      <c r="D538" s="55"/>
      <c r="E538" s="55"/>
      <c r="F538" s="101"/>
      <c r="G538" s="101"/>
      <c r="H538" s="55"/>
      <c r="I538" s="102"/>
      <c r="J538" s="102"/>
      <c r="K538" s="102"/>
      <c r="L538" s="104"/>
      <c r="M538" s="102"/>
      <c r="N538" s="104"/>
      <c r="O538" s="102"/>
      <c r="P538" s="104"/>
      <c r="Q538" s="103"/>
      <c r="R538" s="102"/>
      <c r="S538" s="104"/>
    </row>
    <row r="539" spans="1:19" x14ac:dyDescent="0.3">
      <c r="A539" s="101"/>
      <c r="B539" s="55"/>
      <c r="C539" s="101"/>
      <c r="D539" s="55"/>
      <c r="E539" s="55"/>
      <c r="F539" s="101"/>
      <c r="G539" s="101"/>
      <c r="H539" s="55"/>
      <c r="I539" s="102"/>
      <c r="J539" s="102"/>
      <c r="K539" s="102"/>
      <c r="L539" s="104"/>
      <c r="M539" s="102"/>
      <c r="N539" s="104"/>
      <c r="O539" s="102"/>
      <c r="P539" s="104"/>
      <c r="Q539" s="103"/>
      <c r="R539" s="102"/>
      <c r="S539" s="104"/>
    </row>
    <row r="540" spans="1:19" x14ac:dyDescent="0.3">
      <c r="A540" s="101"/>
      <c r="B540" s="55"/>
      <c r="C540" s="101"/>
      <c r="D540" s="55"/>
      <c r="E540" s="55"/>
      <c r="F540" s="101"/>
      <c r="G540" s="101"/>
      <c r="H540" s="55"/>
      <c r="I540" s="102"/>
      <c r="J540" s="102"/>
      <c r="K540" s="102"/>
      <c r="L540" s="104"/>
      <c r="M540" s="102"/>
      <c r="N540" s="104"/>
      <c r="O540" s="102"/>
      <c r="P540" s="104"/>
      <c r="Q540" s="103"/>
      <c r="R540" s="102"/>
      <c r="S540" s="104"/>
    </row>
    <row r="541" spans="1:19" x14ac:dyDescent="0.3">
      <c r="A541" s="101"/>
      <c r="B541" s="55"/>
      <c r="C541" s="101"/>
      <c r="D541" s="55"/>
      <c r="E541" s="55"/>
      <c r="F541" s="101"/>
      <c r="G541" s="101"/>
      <c r="H541" s="55"/>
      <c r="I541" s="102"/>
      <c r="J541" s="102"/>
      <c r="K541" s="102"/>
      <c r="L541" s="104"/>
      <c r="M541" s="102"/>
      <c r="N541" s="104"/>
      <c r="O541" s="102"/>
      <c r="P541" s="104"/>
      <c r="Q541" s="103"/>
      <c r="R541" s="102"/>
      <c r="S541" s="104"/>
    </row>
    <row r="542" spans="1:19" x14ac:dyDescent="0.3">
      <c r="A542" s="101"/>
      <c r="B542" s="55"/>
      <c r="C542" s="101"/>
      <c r="D542" s="55"/>
      <c r="E542" s="55"/>
      <c r="F542" s="101"/>
      <c r="G542" s="101"/>
      <c r="H542" s="55"/>
      <c r="I542" s="102"/>
      <c r="J542" s="102"/>
      <c r="K542" s="102"/>
      <c r="L542" s="104"/>
      <c r="M542" s="102"/>
      <c r="N542" s="104"/>
      <c r="O542" s="102"/>
      <c r="P542" s="104"/>
      <c r="Q542" s="103"/>
      <c r="R542" s="102"/>
      <c r="S542" s="104"/>
    </row>
    <row r="543" spans="1:19" x14ac:dyDescent="0.3">
      <c r="A543" s="101"/>
      <c r="B543" s="55"/>
      <c r="C543" s="101"/>
      <c r="D543" s="55"/>
      <c r="E543" s="55"/>
      <c r="F543" s="101"/>
      <c r="G543" s="101"/>
      <c r="H543" s="55"/>
      <c r="I543" s="102"/>
      <c r="J543" s="102"/>
      <c r="K543" s="102"/>
      <c r="L543" s="104"/>
      <c r="M543" s="102"/>
      <c r="N543" s="104"/>
      <c r="O543" s="102"/>
      <c r="P543" s="104"/>
      <c r="Q543" s="103"/>
      <c r="R543" s="102"/>
      <c r="S543" s="104"/>
    </row>
    <row r="544" spans="1:19" x14ac:dyDescent="0.3">
      <c r="A544" s="101"/>
      <c r="B544" s="55"/>
      <c r="C544" s="101"/>
      <c r="D544" s="55"/>
      <c r="E544" s="55"/>
      <c r="F544" s="101"/>
      <c r="G544" s="101"/>
      <c r="H544" s="55"/>
      <c r="I544" s="102"/>
      <c r="J544" s="102"/>
      <c r="K544" s="102"/>
      <c r="L544" s="104"/>
      <c r="M544" s="102"/>
      <c r="N544" s="104"/>
      <c r="O544" s="102"/>
      <c r="P544" s="104"/>
      <c r="Q544" s="103"/>
      <c r="R544" s="102"/>
      <c r="S544" s="104"/>
    </row>
    <row r="545" spans="1:19" x14ac:dyDescent="0.3">
      <c r="A545" s="101"/>
      <c r="B545" s="55"/>
      <c r="C545" s="101"/>
      <c r="D545" s="55"/>
      <c r="E545" s="55"/>
      <c r="F545" s="101"/>
      <c r="G545" s="101"/>
      <c r="H545" s="55"/>
      <c r="I545" s="102"/>
      <c r="J545" s="102"/>
      <c r="K545" s="102"/>
      <c r="L545" s="104"/>
      <c r="M545" s="102"/>
      <c r="N545" s="104"/>
      <c r="O545" s="102"/>
      <c r="P545" s="104"/>
      <c r="Q545" s="103"/>
      <c r="R545" s="102"/>
      <c r="S545" s="104"/>
    </row>
    <row r="546" spans="1:19" x14ac:dyDescent="0.3">
      <c r="A546" s="101"/>
      <c r="B546" s="55"/>
      <c r="C546" s="101"/>
      <c r="D546" s="55"/>
      <c r="E546" s="55"/>
      <c r="F546" s="101"/>
      <c r="G546" s="101"/>
      <c r="H546" s="55"/>
      <c r="I546" s="102"/>
      <c r="J546" s="102"/>
      <c r="K546" s="102"/>
      <c r="L546" s="104"/>
      <c r="M546" s="102"/>
      <c r="N546" s="104"/>
      <c r="O546" s="102"/>
      <c r="P546" s="104"/>
      <c r="Q546" s="103"/>
      <c r="R546" s="102"/>
      <c r="S546" s="104"/>
    </row>
    <row r="547" spans="1:19" x14ac:dyDescent="0.3">
      <c r="A547" s="101"/>
      <c r="B547" s="55"/>
      <c r="C547" s="101"/>
      <c r="D547" s="55"/>
      <c r="E547" s="55"/>
      <c r="F547" s="101"/>
      <c r="G547" s="101"/>
      <c r="H547" s="55"/>
      <c r="I547" s="102"/>
      <c r="J547" s="102"/>
      <c r="K547" s="102"/>
      <c r="L547" s="104"/>
      <c r="M547" s="102"/>
      <c r="N547" s="104"/>
      <c r="O547" s="102"/>
      <c r="P547" s="104"/>
      <c r="Q547" s="103"/>
      <c r="R547" s="102"/>
      <c r="S547" s="104"/>
    </row>
    <row r="548" spans="1:19" x14ac:dyDescent="0.3">
      <c r="A548" s="101"/>
      <c r="B548" s="55"/>
      <c r="C548" s="101"/>
      <c r="D548" s="55"/>
      <c r="E548" s="55"/>
      <c r="F548" s="101"/>
      <c r="G548" s="101"/>
      <c r="H548" s="55"/>
      <c r="I548" s="102"/>
      <c r="J548" s="102"/>
      <c r="K548" s="102"/>
      <c r="L548" s="104"/>
      <c r="M548" s="102"/>
      <c r="N548" s="104"/>
      <c r="O548" s="102"/>
      <c r="P548" s="104"/>
      <c r="Q548" s="103"/>
      <c r="R548" s="102"/>
      <c r="S548" s="104"/>
    </row>
    <row r="549" spans="1:19" x14ac:dyDescent="0.3">
      <c r="A549" s="101"/>
      <c r="B549" s="55"/>
      <c r="C549" s="101"/>
      <c r="D549" s="55"/>
      <c r="E549" s="55"/>
      <c r="F549" s="101"/>
      <c r="G549" s="101"/>
      <c r="H549" s="55"/>
      <c r="I549" s="102"/>
      <c r="J549" s="102"/>
      <c r="K549" s="102"/>
      <c r="L549" s="104"/>
      <c r="M549" s="102"/>
      <c r="N549" s="104"/>
      <c r="O549" s="102"/>
      <c r="P549" s="104"/>
      <c r="Q549" s="103"/>
      <c r="R549" s="102"/>
      <c r="S549" s="104"/>
    </row>
    <row r="550" spans="1:19" x14ac:dyDescent="0.3">
      <c r="A550" s="101"/>
      <c r="B550" s="55"/>
      <c r="C550" s="101"/>
      <c r="D550" s="55"/>
      <c r="E550" s="55"/>
      <c r="F550" s="101"/>
      <c r="G550" s="101"/>
      <c r="H550" s="55"/>
      <c r="I550" s="102"/>
      <c r="J550" s="102"/>
      <c r="K550" s="102"/>
      <c r="L550" s="104"/>
      <c r="M550" s="102"/>
      <c r="N550" s="104"/>
      <c r="O550" s="102"/>
      <c r="P550" s="104"/>
      <c r="Q550" s="103"/>
      <c r="R550" s="102"/>
      <c r="S550" s="104"/>
    </row>
    <row r="551" spans="1:19" x14ac:dyDescent="0.3">
      <c r="A551" s="101"/>
      <c r="B551" s="55"/>
      <c r="C551" s="101"/>
      <c r="D551" s="55"/>
      <c r="E551" s="55"/>
      <c r="F551" s="101"/>
      <c r="G551" s="101"/>
      <c r="H551" s="55"/>
      <c r="I551" s="102"/>
      <c r="J551" s="102"/>
      <c r="K551" s="102"/>
      <c r="L551" s="104"/>
      <c r="M551" s="102"/>
      <c r="N551" s="104"/>
      <c r="O551" s="102"/>
      <c r="P551" s="104"/>
      <c r="Q551" s="103"/>
      <c r="R551" s="102"/>
      <c r="S551" s="104"/>
    </row>
    <row r="552" spans="1:19" x14ac:dyDescent="0.3">
      <c r="A552" s="101"/>
      <c r="B552" s="55"/>
      <c r="C552" s="101"/>
      <c r="D552" s="55"/>
      <c r="E552" s="55"/>
      <c r="F552" s="101"/>
      <c r="G552" s="101"/>
      <c r="H552" s="55"/>
      <c r="I552" s="102"/>
      <c r="J552" s="102"/>
      <c r="K552" s="102"/>
      <c r="L552" s="104"/>
      <c r="M552" s="102"/>
      <c r="N552" s="104"/>
      <c r="O552" s="102"/>
      <c r="P552" s="104"/>
      <c r="Q552" s="103"/>
      <c r="R552" s="102"/>
      <c r="S552" s="104"/>
    </row>
    <row r="553" spans="1:19" x14ac:dyDescent="0.3">
      <c r="A553" s="101"/>
      <c r="B553" s="55"/>
      <c r="C553" s="101"/>
      <c r="D553" s="55"/>
      <c r="E553" s="55"/>
      <c r="F553" s="101"/>
      <c r="G553" s="101"/>
      <c r="H553" s="55"/>
      <c r="I553" s="102"/>
      <c r="J553" s="102"/>
      <c r="K553" s="102"/>
      <c r="L553" s="104"/>
      <c r="M553" s="102"/>
      <c r="N553" s="104"/>
      <c r="O553" s="102"/>
      <c r="P553" s="104"/>
      <c r="Q553" s="103"/>
      <c r="R553" s="102"/>
      <c r="S553" s="104"/>
    </row>
    <row r="554" spans="1:19" x14ac:dyDescent="0.3">
      <c r="A554" s="101"/>
      <c r="B554" s="55"/>
      <c r="C554" s="101"/>
      <c r="D554" s="55"/>
      <c r="E554" s="55"/>
      <c r="F554" s="101"/>
      <c r="G554" s="101"/>
      <c r="H554" s="55"/>
      <c r="I554" s="102"/>
      <c r="J554" s="102"/>
      <c r="K554" s="102"/>
      <c r="L554" s="104"/>
      <c r="M554" s="102"/>
      <c r="N554" s="104"/>
      <c r="O554" s="102"/>
      <c r="P554" s="104"/>
      <c r="Q554" s="103"/>
      <c r="R554" s="102"/>
      <c r="S554" s="104"/>
    </row>
    <row r="555" spans="1:19" x14ac:dyDescent="0.3">
      <c r="A555" s="101"/>
      <c r="B555" s="55"/>
      <c r="C555" s="101"/>
      <c r="D555" s="55"/>
      <c r="E555" s="55"/>
      <c r="F555" s="101"/>
      <c r="G555" s="101"/>
      <c r="H555" s="55"/>
      <c r="I555" s="102"/>
      <c r="J555" s="102"/>
      <c r="K555" s="102"/>
      <c r="L555" s="104"/>
      <c r="M555" s="102"/>
      <c r="N555" s="104"/>
      <c r="O555" s="102"/>
      <c r="P555" s="104"/>
      <c r="Q555" s="103"/>
      <c r="R555" s="102"/>
      <c r="S555" s="104"/>
    </row>
    <row r="556" spans="1:19" x14ac:dyDescent="0.3">
      <c r="A556" s="101"/>
      <c r="B556" s="55"/>
      <c r="C556" s="101"/>
      <c r="D556" s="55"/>
      <c r="E556" s="55"/>
      <c r="F556" s="101"/>
      <c r="G556" s="101"/>
      <c r="H556" s="55"/>
      <c r="I556" s="102"/>
      <c r="J556" s="102"/>
      <c r="K556" s="102"/>
      <c r="L556" s="104"/>
      <c r="M556" s="102"/>
      <c r="N556" s="104"/>
      <c r="O556" s="102"/>
      <c r="P556" s="104"/>
      <c r="Q556" s="103"/>
      <c r="R556" s="102"/>
      <c r="S556" s="104"/>
    </row>
    <row r="557" spans="1:19" x14ac:dyDescent="0.3">
      <c r="A557" s="101"/>
      <c r="B557" s="55"/>
      <c r="C557" s="101"/>
      <c r="D557" s="55"/>
      <c r="E557" s="55"/>
      <c r="F557" s="101"/>
      <c r="G557" s="101"/>
      <c r="H557" s="55"/>
      <c r="I557" s="102"/>
      <c r="J557" s="102"/>
      <c r="K557" s="102"/>
      <c r="L557" s="104"/>
      <c r="M557" s="102"/>
      <c r="N557" s="104"/>
      <c r="O557" s="102"/>
      <c r="P557" s="104"/>
      <c r="Q557" s="103"/>
      <c r="R557" s="102"/>
      <c r="S557" s="104"/>
    </row>
    <row r="558" spans="1:19" x14ac:dyDescent="0.3">
      <c r="A558" s="101"/>
      <c r="B558" s="55"/>
      <c r="C558" s="101"/>
      <c r="D558" s="55"/>
      <c r="E558" s="55"/>
      <c r="F558" s="101"/>
      <c r="G558" s="101"/>
      <c r="H558" s="55"/>
      <c r="I558" s="102"/>
      <c r="J558" s="102"/>
      <c r="K558" s="102"/>
      <c r="L558" s="104"/>
      <c r="M558" s="102"/>
      <c r="N558" s="104"/>
      <c r="O558" s="102"/>
      <c r="P558" s="104"/>
      <c r="Q558" s="103"/>
      <c r="R558" s="102"/>
      <c r="S558" s="104"/>
    </row>
    <row r="559" spans="1:19" x14ac:dyDescent="0.3">
      <c r="A559" s="101"/>
      <c r="B559" s="55"/>
      <c r="C559" s="101"/>
      <c r="D559" s="55"/>
      <c r="E559" s="55"/>
      <c r="F559" s="101"/>
      <c r="G559" s="101"/>
      <c r="H559" s="55"/>
      <c r="I559" s="102"/>
      <c r="J559" s="102"/>
      <c r="K559" s="102"/>
      <c r="L559" s="104"/>
      <c r="M559" s="102"/>
      <c r="N559" s="104"/>
      <c r="O559" s="102"/>
      <c r="P559" s="104"/>
      <c r="Q559" s="103"/>
      <c r="R559" s="102"/>
      <c r="S559" s="104"/>
    </row>
    <row r="560" spans="1:19" x14ac:dyDescent="0.3">
      <c r="A560" s="101"/>
      <c r="B560" s="55"/>
      <c r="C560" s="101"/>
      <c r="D560" s="55"/>
      <c r="E560" s="55"/>
      <c r="F560" s="101"/>
      <c r="G560" s="101"/>
      <c r="H560" s="55"/>
      <c r="I560" s="102"/>
      <c r="J560" s="102"/>
      <c r="K560" s="102"/>
      <c r="L560" s="104"/>
      <c r="M560" s="102"/>
      <c r="N560" s="104"/>
      <c r="O560" s="102"/>
      <c r="P560" s="104"/>
      <c r="Q560" s="103"/>
      <c r="R560" s="102"/>
      <c r="S560" s="104"/>
    </row>
    <row r="561" spans="1:19" x14ac:dyDescent="0.3">
      <c r="A561" s="101"/>
      <c r="B561" s="55"/>
      <c r="C561" s="101"/>
      <c r="D561" s="55"/>
      <c r="E561" s="55"/>
      <c r="F561" s="101"/>
      <c r="G561" s="101"/>
      <c r="H561" s="55"/>
      <c r="I561" s="102"/>
      <c r="J561" s="102"/>
      <c r="K561" s="102"/>
      <c r="L561" s="104"/>
      <c r="M561" s="102"/>
      <c r="N561" s="104"/>
      <c r="O561" s="102"/>
      <c r="P561" s="104"/>
      <c r="Q561" s="103"/>
      <c r="R561" s="102"/>
      <c r="S561" s="104"/>
    </row>
    <row r="562" spans="1:19" x14ac:dyDescent="0.3">
      <c r="A562" s="101"/>
      <c r="B562" s="55"/>
      <c r="C562" s="101"/>
      <c r="D562" s="55"/>
      <c r="E562" s="55"/>
      <c r="F562" s="101"/>
      <c r="G562" s="101"/>
      <c r="H562" s="55"/>
      <c r="I562" s="102"/>
      <c r="J562" s="102"/>
      <c r="K562" s="102"/>
      <c r="L562" s="104"/>
      <c r="M562" s="102"/>
      <c r="N562" s="104"/>
      <c r="O562" s="102"/>
      <c r="P562" s="104"/>
      <c r="Q562" s="103"/>
      <c r="R562" s="102"/>
      <c r="S562" s="104"/>
    </row>
    <row r="563" spans="1:19" x14ac:dyDescent="0.3">
      <c r="A563" s="101"/>
      <c r="B563" s="55"/>
      <c r="C563" s="101"/>
      <c r="D563" s="55"/>
      <c r="E563" s="55"/>
      <c r="F563" s="101"/>
      <c r="G563" s="101"/>
      <c r="H563" s="55"/>
      <c r="I563" s="102"/>
      <c r="J563" s="102"/>
      <c r="K563" s="102"/>
      <c r="L563" s="104"/>
      <c r="M563" s="102"/>
      <c r="N563" s="104"/>
      <c r="O563" s="102"/>
      <c r="P563" s="104"/>
      <c r="Q563" s="103"/>
      <c r="R563" s="102"/>
      <c r="S563" s="104"/>
    </row>
    <row r="564" spans="1:19" x14ac:dyDescent="0.3">
      <c r="A564" s="101"/>
      <c r="B564" s="55"/>
      <c r="C564" s="101"/>
      <c r="D564" s="55"/>
      <c r="E564" s="55"/>
      <c r="F564" s="101"/>
      <c r="G564" s="101"/>
      <c r="H564" s="55"/>
      <c r="I564" s="102"/>
      <c r="J564" s="102"/>
      <c r="K564" s="102"/>
      <c r="L564" s="104"/>
      <c r="M564" s="102"/>
      <c r="N564" s="104"/>
      <c r="O564" s="102"/>
      <c r="P564" s="104"/>
      <c r="Q564" s="103"/>
      <c r="R564" s="102"/>
      <c r="S564" s="104"/>
    </row>
    <row r="565" spans="1:19" x14ac:dyDescent="0.3">
      <c r="A565" s="101"/>
      <c r="B565" s="55"/>
      <c r="C565" s="101"/>
      <c r="D565" s="55"/>
      <c r="E565" s="55"/>
      <c r="F565" s="101"/>
      <c r="G565" s="101"/>
      <c r="H565" s="55"/>
      <c r="I565" s="102"/>
      <c r="J565" s="102"/>
      <c r="K565" s="102"/>
      <c r="L565" s="104"/>
      <c r="M565" s="102"/>
      <c r="N565" s="104"/>
      <c r="O565" s="102"/>
      <c r="P565" s="104"/>
      <c r="Q565" s="103"/>
      <c r="R565" s="102"/>
      <c r="S565" s="104"/>
    </row>
    <row r="566" spans="1:19" x14ac:dyDescent="0.3">
      <c r="A566" s="101"/>
      <c r="B566" s="55"/>
      <c r="C566" s="101"/>
      <c r="D566" s="55"/>
      <c r="E566" s="55"/>
      <c r="F566" s="101"/>
      <c r="G566" s="101"/>
      <c r="H566" s="55"/>
      <c r="I566" s="102"/>
      <c r="J566" s="102"/>
      <c r="K566" s="102"/>
      <c r="L566" s="104"/>
      <c r="M566" s="102"/>
      <c r="N566" s="104"/>
      <c r="O566" s="102"/>
      <c r="P566" s="104"/>
      <c r="Q566" s="103"/>
      <c r="R566" s="102"/>
      <c r="S566" s="104"/>
    </row>
    <row r="567" spans="1:19" x14ac:dyDescent="0.3">
      <c r="A567" s="101"/>
      <c r="B567" s="55"/>
      <c r="C567" s="101"/>
      <c r="D567" s="55"/>
      <c r="E567" s="55"/>
      <c r="F567" s="101"/>
      <c r="G567" s="101"/>
      <c r="H567" s="55"/>
      <c r="I567" s="102"/>
      <c r="J567" s="102"/>
      <c r="K567" s="102"/>
      <c r="L567" s="104"/>
      <c r="M567" s="102"/>
      <c r="N567" s="104"/>
      <c r="O567" s="102"/>
      <c r="P567" s="104"/>
      <c r="Q567" s="103"/>
      <c r="R567" s="102"/>
      <c r="S567" s="104"/>
    </row>
    <row r="568" spans="1:19" x14ac:dyDescent="0.3">
      <c r="A568" s="101"/>
      <c r="B568" s="55"/>
      <c r="C568" s="101"/>
      <c r="D568" s="55"/>
      <c r="E568" s="55"/>
      <c r="F568" s="101"/>
      <c r="G568" s="101"/>
      <c r="H568" s="55"/>
      <c r="I568" s="102"/>
      <c r="J568" s="102"/>
      <c r="K568" s="102"/>
      <c r="L568" s="104"/>
      <c r="M568" s="102"/>
      <c r="N568" s="104"/>
      <c r="O568" s="102"/>
      <c r="P568" s="104"/>
      <c r="Q568" s="103"/>
      <c r="R568" s="102"/>
      <c r="S568" s="104"/>
    </row>
    <row r="569" spans="1:19" x14ac:dyDescent="0.3">
      <c r="A569" s="101"/>
      <c r="B569" s="55"/>
      <c r="C569" s="101"/>
      <c r="D569" s="55"/>
      <c r="E569" s="55"/>
      <c r="F569" s="101"/>
      <c r="G569" s="101"/>
      <c r="H569" s="55"/>
      <c r="I569" s="102"/>
      <c r="J569" s="102"/>
      <c r="K569" s="102"/>
      <c r="L569" s="104"/>
      <c r="M569" s="102"/>
      <c r="N569" s="104"/>
      <c r="O569" s="102"/>
      <c r="P569" s="104"/>
      <c r="Q569" s="103"/>
      <c r="R569" s="102"/>
      <c r="S569" s="104"/>
    </row>
    <row r="570" spans="1:19" x14ac:dyDescent="0.3">
      <c r="A570" s="101"/>
      <c r="B570" s="55"/>
      <c r="C570" s="101"/>
      <c r="D570" s="55"/>
      <c r="E570" s="55"/>
      <c r="F570" s="101"/>
      <c r="G570" s="101"/>
      <c r="H570" s="55"/>
      <c r="I570" s="102"/>
      <c r="J570" s="102"/>
      <c r="K570" s="102"/>
      <c r="L570" s="104"/>
      <c r="M570" s="102"/>
      <c r="N570" s="104"/>
      <c r="O570" s="102"/>
      <c r="P570" s="104"/>
      <c r="Q570" s="103"/>
      <c r="R570" s="102"/>
      <c r="S570" s="104"/>
    </row>
    <row r="571" spans="1:19" x14ac:dyDescent="0.3">
      <c r="A571" s="101"/>
      <c r="B571" s="55"/>
      <c r="C571" s="101"/>
      <c r="D571" s="55"/>
      <c r="E571" s="55"/>
      <c r="F571" s="101"/>
      <c r="G571" s="101"/>
      <c r="H571" s="55"/>
      <c r="I571" s="102"/>
      <c r="J571" s="102"/>
      <c r="K571" s="102"/>
      <c r="L571" s="104"/>
      <c r="M571" s="102"/>
      <c r="N571" s="104"/>
      <c r="O571" s="102"/>
      <c r="P571" s="104"/>
      <c r="Q571" s="103"/>
      <c r="R571" s="102"/>
      <c r="S571" s="104"/>
    </row>
    <row r="572" spans="1:19" x14ac:dyDescent="0.3">
      <c r="A572" s="101"/>
      <c r="B572" s="55"/>
      <c r="C572" s="101"/>
      <c r="D572" s="55"/>
      <c r="E572" s="55"/>
      <c r="F572" s="101"/>
      <c r="G572" s="101"/>
      <c r="H572" s="55"/>
      <c r="I572" s="102"/>
      <c r="J572" s="102"/>
      <c r="K572" s="102"/>
      <c r="L572" s="104"/>
      <c r="M572" s="102"/>
      <c r="N572" s="104"/>
      <c r="O572" s="102"/>
      <c r="P572" s="104"/>
      <c r="Q572" s="103"/>
      <c r="R572" s="102"/>
      <c r="S572" s="104"/>
    </row>
    <row r="573" spans="1:19" x14ac:dyDescent="0.3">
      <c r="A573" s="101"/>
      <c r="B573" s="55"/>
      <c r="C573" s="101"/>
      <c r="D573" s="55"/>
      <c r="E573" s="55"/>
      <c r="F573" s="101"/>
      <c r="G573" s="101"/>
      <c r="H573" s="55"/>
      <c r="I573" s="102"/>
      <c r="J573" s="102"/>
      <c r="K573" s="102"/>
      <c r="L573" s="104"/>
      <c r="M573" s="102"/>
      <c r="N573" s="104"/>
      <c r="O573" s="102"/>
      <c r="P573" s="104"/>
      <c r="Q573" s="103"/>
      <c r="R573" s="102"/>
      <c r="S573" s="104"/>
    </row>
    <row r="574" spans="1:19" x14ac:dyDescent="0.3">
      <c r="A574" s="101"/>
      <c r="B574" s="55"/>
      <c r="C574" s="101"/>
      <c r="D574" s="55"/>
      <c r="E574" s="55"/>
      <c r="F574" s="101"/>
      <c r="G574" s="101"/>
      <c r="H574" s="55"/>
      <c r="I574" s="102"/>
      <c r="J574" s="102"/>
      <c r="K574" s="102"/>
      <c r="L574" s="104"/>
      <c r="M574" s="102"/>
      <c r="N574" s="104"/>
      <c r="O574" s="102"/>
      <c r="P574" s="104"/>
      <c r="Q574" s="103"/>
      <c r="R574" s="102"/>
      <c r="S574" s="104"/>
    </row>
    <row r="575" spans="1:19" x14ac:dyDescent="0.3">
      <c r="A575" s="101"/>
      <c r="B575" s="55"/>
      <c r="C575" s="101"/>
      <c r="D575" s="55"/>
      <c r="E575" s="55"/>
      <c r="F575" s="101"/>
      <c r="G575" s="101"/>
      <c r="H575" s="55"/>
      <c r="I575" s="102"/>
      <c r="J575" s="102"/>
      <c r="K575" s="102"/>
      <c r="L575" s="104"/>
      <c r="M575" s="102"/>
      <c r="N575" s="104"/>
      <c r="O575" s="102"/>
      <c r="P575" s="104"/>
      <c r="Q575" s="103"/>
      <c r="R575" s="102"/>
      <c r="S575" s="104"/>
    </row>
    <row r="576" spans="1:19" x14ac:dyDescent="0.3">
      <c r="A576" s="101"/>
      <c r="B576" s="55"/>
      <c r="C576" s="101"/>
      <c r="D576" s="55"/>
      <c r="E576" s="55"/>
      <c r="F576" s="101"/>
      <c r="G576" s="101"/>
      <c r="H576" s="55"/>
      <c r="I576" s="102"/>
      <c r="J576" s="102"/>
      <c r="K576" s="102"/>
      <c r="L576" s="104"/>
      <c r="M576" s="102"/>
      <c r="N576" s="104"/>
      <c r="O576" s="102"/>
      <c r="P576" s="104"/>
      <c r="Q576" s="103"/>
      <c r="R576" s="102"/>
      <c r="S576" s="104"/>
    </row>
    <row r="577" spans="1:19" x14ac:dyDescent="0.3">
      <c r="A577" s="101"/>
      <c r="B577" s="55"/>
      <c r="C577" s="101"/>
      <c r="D577" s="55"/>
      <c r="E577" s="55"/>
      <c r="F577" s="101"/>
      <c r="G577" s="101"/>
      <c r="H577" s="55"/>
      <c r="I577" s="102"/>
      <c r="J577" s="102"/>
      <c r="K577" s="102"/>
      <c r="L577" s="104"/>
      <c r="M577" s="102"/>
      <c r="N577" s="104"/>
      <c r="O577" s="102"/>
      <c r="P577" s="104"/>
      <c r="Q577" s="103"/>
      <c r="R577" s="102"/>
      <c r="S577" s="104"/>
    </row>
    <row r="578" spans="1:19" x14ac:dyDescent="0.3">
      <c r="A578" s="101"/>
      <c r="B578" s="55"/>
      <c r="C578" s="101"/>
      <c r="D578" s="55"/>
      <c r="E578" s="55"/>
      <c r="F578" s="101"/>
      <c r="G578" s="101"/>
      <c r="H578" s="55"/>
      <c r="I578" s="102"/>
      <c r="J578" s="102"/>
      <c r="K578" s="102"/>
      <c r="L578" s="104"/>
      <c r="M578" s="102"/>
      <c r="N578" s="104"/>
      <c r="O578" s="102"/>
      <c r="P578" s="104"/>
      <c r="Q578" s="103"/>
      <c r="R578" s="102"/>
      <c r="S578" s="104"/>
    </row>
    <row r="579" spans="1:19" x14ac:dyDescent="0.3">
      <c r="A579" s="101"/>
      <c r="B579" s="55"/>
      <c r="C579" s="101"/>
      <c r="D579" s="55"/>
      <c r="E579" s="55"/>
      <c r="F579" s="101"/>
      <c r="G579" s="101"/>
      <c r="H579" s="55"/>
      <c r="I579" s="102"/>
      <c r="J579" s="102"/>
      <c r="K579" s="102"/>
      <c r="L579" s="104"/>
      <c r="M579" s="102"/>
      <c r="N579" s="104"/>
      <c r="O579" s="102"/>
      <c r="P579" s="104"/>
      <c r="Q579" s="103"/>
      <c r="R579" s="102"/>
      <c r="S579" s="104"/>
    </row>
    <row r="580" spans="1:19" x14ac:dyDescent="0.3">
      <c r="A580" s="101"/>
      <c r="B580" s="55"/>
      <c r="C580" s="101"/>
      <c r="D580" s="55"/>
      <c r="E580" s="55"/>
      <c r="F580" s="101"/>
      <c r="G580" s="101"/>
      <c r="H580" s="55"/>
      <c r="I580" s="102"/>
      <c r="J580" s="102"/>
      <c r="K580" s="102"/>
      <c r="L580" s="104"/>
      <c r="M580" s="102"/>
      <c r="N580" s="104"/>
      <c r="O580" s="102"/>
      <c r="P580" s="104"/>
      <c r="Q580" s="103"/>
      <c r="R580" s="102"/>
      <c r="S580" s="104"/>
    </row>
    <row r="581" spans="1:19" x14ac:dyDescent="0.3">
      <c r="A581" s="101"/>
      <c r="B581" s="55"/>
      <c r="C581" s="101"/>
      <c r="D581" s="55"/>
      <c r="E581" s="55"/>
      <c r="F581" s="101"/>
      <c r="G581" s="101"/>
      <c r="H581" s="55"/>
      <c r="I581" s="102"/>
      <c r="J581" s="102"/>
      <c r="K581" s="102"/>
      <c r="L581" s="104"/>
      <c r="M581" s="102"/>
      <c r="N581" s="104"/>
      <c r="O581" s="102"/>
      <c r="P581" s="104"/>
      <c r="Q581" s="103"/>
      <c r="R581" s="102"/>
      <c r="S581" s="104"/>
    </row>
    <row r="582" spans="1:19" x14ac:dyDescent="0.3">
      <c r="A582" s="101"/>
      <c r="B582" s="55"/>
      <c r="C582" s="101"/>
      <c r="D582" s="55"/>
      <c r="E582" s="55"/>
      <c r="F582" s="101"/>
      <c r="G582" s="101"/>
      <c r="H582" s="55"/>
      <c r="I582" s="102"/>
      <c r="J582" s="102"/>
      <c r="K582" s="102"/>
      <c r="L582" s="104"/>
      <c r="M582" s="102"/>
      <c r="N582" s="104"/>
      <c r="O582" s="102"/>
      <c r="P582" s="104"/>
      <c r="Q582" s="103"/>
      <c r="R582" s="102"/>
      <c r="S582" s="104"/>
    </row>
    <row r="583" spans="1:19" x14ac:dyDescent="0.3">
      <c r="A583" s="101"/>
      <c r="B583" s="55"/>
      <c r="C583" s="101"/>
      <c r="D583" s="55"/>
      <c r="E583" s="55"/>
      <c r="F583" s="101"/>
      <c r="G583" s="101"/>
      <c r="H583" s="55"/>
      <c r="I583" s="102"/>
      <c r="J583" s="102"/>
      <c r="K583" s="102"/>
      <c r="L583" s="104"/>
      <c r="M583" s="102"/>
      <c r="N583" s="104"/>
      <c r="O583" s="102"/>
      <c r="P583" s="104"/>
      <c r="Q583" s="103"/>
      <c r="R583" s="102"/>
      <c r="S583" s="104"/>
    </row>
    <row r="584" spans="1:19" x14ac:dyDescent="0.3">
      <c r="A584" s="101"/>
      <c r="B584" s="55"/>
      <c r="C584" s="101"/>
      <c r="D584" s="55"/>
      <c r="E584" s="55"/>
      <c r="F584" s="101"/>
      <c r="G584" s="101"/>
      <c r="H584" s="55"/>
      <c r="I584" s="102"/>
      <c r="J584" s="102"/>
      <c r="K584" s="102"/>
      <c r="L584" s="104"/>
      <c r="M584" s="102"/>
      <c r="N584" s="104"/>
      <c r="O584" s="102"/>
      <c r="P584" s="104"/>
      <c r="Q584" s="103"/>
      <c r="R584" s="102"/>
      <c r="S584" s="104"/>
    </row>
    <row r="585" spans="1:19" x14ac:dyDescent="0.3">
      <c r="A585" s="101"/>
      <c r="B585" s="55"/>
      <c r="C585" s="101"/>
      <c r="D585" s="55"/>
      <c r="E585" s="55"/>
      <c r="F585" s="101"/>
      <c r="G585" s="101"/>
      <c r="H585" s="55"/>
      <c r="I585" s="102"/>
      <c r="J585" s="102"/>
      <c r="K585" s="102"/>
      <c r="L585" s="104"/>
      <c r="M585" s="102"/>
      <c r="N585" s="104"/>
      <c r="O585" s="102"/>
      <c r="P585" s="104"/>
      <c r="Q585" s="103"/>
      <c r="R585" s="102"/>
      <c r="S585" s="104"/>
    </row>
    <row r="586" spans="1:19" x14ac:dyDescent="0.3">
      <c r="A586" s="101"/>
      <c r="B586" s="55"/>
      <c r="C586" s="101"/>
      <c r="D586" s="55"/>
      <c r="E586" s="55"/>
      <c r="F586" s="101"/>
      <c r="G586" s="101"/>
      <c r="H586" s="55"/>
      <c r="I586" s="102"/>
      <c r="J586" s="102"/>
      <c r="K586" s="102"/>
      <c r="L586" s="104"/>
      <c r="M586" s="102"/>
      <c r="N586" s="104"/>
      <c r="O586" s="102"/>
      <c r="P586" s="104"/>
      <c r="Q586" s="103"/>
      <c r="R586" s="102"/>
      <c r="S586" s="104"/>
    </row>
    <row r="587" spans="1:19" x14ac:dyDescent="0.3">
      <c r="A587" s="101"/>
      <c r="B587" s="55"/>
      <c r="C587" s="101"/>
      <c r="D587" s="55"/>
      <c r="E587" s="55"/>
      <c r="F587" s="101"/>
      <c r="G587" s="101"/>
      <c r="H587" s="55"/>
      <c r="I587" s="102"/>
      <c r="J587" s="102"/>
      <c r="K587" s="102"/>
      <c r="L587" s="104"/>
      <c r="M587" s="102"/>
      <c r="N587" s="104"/>
      <c r="O587" s="102"/>
      <c r="P587" s="104"/>
      <c r="Q587" s="103"/>
      <c r="R587" s="102"/>
      <c r="S587" s="104"/>
    </row>
  </sheetData>
  <mergeCells count="875">
    <mergeCell ref="A434:A440"/>
    <mergeCell ref="B434:B440"/>
    <mergeCell ref="C434:C440"/>
    <mergeCell ref="D434:D440"/>
    <mergeCell ref="E434:E440"/>
    <mergeCell ref="F434:F440"/>
    <mergeCell ref="G434:G440"/>
    <mergeCell ref="F249:F250"/>
    <mergeCell ref="C170:C172"/>
    <mergeCell ref="C243:C248"/>
    <mergeCell ref="B249:B250"/>
    <mergeCell ref="A220:A221"/>
    <mergeCell ref="B243:B248"/>
    <mergeCell ref="A237:A242"/>
    <mergeCell ref="C237:C242"/>
    <mergeCell ref="C249:C250"/>
    <mergeCell ref="A199:A202"/>
    <mergeCell ref="A173:A179"/>
    <mergeCell ref="D334:D339"/>
    <mergeCell ref="A308:A312"/>
    <mergeCell ref="C308:C312"/>
    <mergeCell ref="D308:D312"/>
    <mergeCell ref="A353:A354"/>
    <mergeCell ref="B353:B354"/>
    <mergeCell ref="A228:A236"/>
    <mergeCell ref="F215:F217"/>
    <mergeCell ref="D138:D143"/>
    <mergeCell ref="F206:F209"/>
    <mergeCell ref="A138:A143"/>
    <mergeCell ref="B180:B188"/>
    <mergeCell ref="F173:F179"/>
    <mergeCell ref="A189:A191"/>
    <mergeCell ref="B220:B221"/>
    <mergeCell ref="A210:A214"/>
    <mergeCell ref="A195:A198"/>
    <mergeCell ref="C203:C205"/>
    <mergeCell ref="C210:C214"/>
    <mergeCell ref="B215:B217"/>
    <mergeCell ref="C206:C209"/>
    <mergeCell ref="B199:B202"/>
    <mergeCell ref="C199:C202"/>
    <mergeCell ref="F228:F236"/>
    <mergeCell ref="B170:B172"/>
    <mergeCell ref="C180:C188"/>
    <mergeCell ref="C173:C179"/>
    <mergeCell ref="C189:C191"/>
    <mergeCell ref="A167:A169"/>
    <mergeCell ref="A155:A160"/>
    <mergeCell ref="A136:A137"/>
    <mergeCell ref="E210:E214"/>
    <mergeCell ref="E215:E217"/>
    <mergeCell ref="E220:E221"/>
    <mergeCell ref="F220:F221"/>
    <mergeCell ref="D192:D194"/>
    <mergeCell ref="F195:F198"/>
    <mergeCell ref="F131:F135"/>
    <mergeCell ref="F138:F143"/>
    <mergeCell ref="F167:F169"/>
    <mergeCell ref="F161:F166"/>
    <mergeCell ref="F144:F148"/>
    <mergeCell ref="D220:D221"/>
    <mergeCell ref="E173:E179"/>
    <mergeCell ref="E144:E148"/>
    <mergeCell ref="F170:F172"/>
    <mergeCell ref="A144:A148"/>
    <mergeCell ref="B189:B191"/>
    <mergeCell ref="B161:B166"/>
    <mergeCell ref="C155:C160"/>
    <mergeCell ref="D195:D198"/>
    <mergeCell ref="D167:D169"/>
    <mergeCell ref="D189:D191"/>
    <mergeCell ref="F136:F137"/>
    <mergeCell ref="E334:E339"/>
    <mergeCell ref="E328:E331"/>
    <mergeCell ref="E303:E307"/>
    <mergeCell ref="F308:F312"/>
    <mergeCell ref="F303:F307"/>
    <mergeCell ref="E308:E312"/>
    <mergeCell ref="F313:F314"/>
    <mergeCell ref="E313:E314"/>
    <mergeCell ref="F243:F248"/>
    <mergeCell ref="E291:E293"/>
    <mergeCell ref="F294:F296"/>
    <mergeCell ref="F288:F290"/>
    <mergeCell ref="F277:F280"/>
    <mergeCell ref="F283:F284"/>
    <mergeCell ref="F275:F276"/>
    <mergeCell ref="F253:F254"/>
    <mergeCell ref="F266:F270"/>
    <mergeCell ref="D249:D250"/>
    <mergeCell ref="D237:D242"/>
    <mergeCell ref="D243:D248"/>
    <mergeCell ref="D253:D254"/>
    <mergeCell ref="D203:D205"/>
    <mergeCell ref="D210:D214"/>
    <mergeCell ref="D215:D217"/>
    <mergeCell ref="E257:E258"/>
    <mergeCell ref="E275:E276"/>
    <mergeCell ref="E249:E250"/>
    <mergeCell ref="E228:E236"/>
    <mergeCell ref="D299:D302"/>
    <mergeCell ref="D303:D307"/>
    <mergeCell ref="C313:C314"/>
    <mergeCell ref="B313:B314"/>
    <mergeCell ref="D313:D314"/>
    <mergeCell ref="B308:B312"/>
    <mergeCell ref="C318:C319"/>
    <mergeCell ref="B318:B319"/>
    <mergeCell ref="E107:E113"/>
    <mergeCell ref="D291:D293"/>
    <mergeCell ref="D288:D290"/>
    <mergeCell ref="D294:D296"/>
    <mergeCell ref="E124:E125"/>
    <mergeCell ref="D114:D117"/>
    <mergeCell ref="C303:C307"/>
    <mergeCell ref="B303:B307"/>
    <mergeCell ref="C315:C317"/>
    <mergeCell ref="B203:B205"/>
    <mergeCell ref="B210:B214"/>
    <mergeCell ref="D271:D274"/>
    <mergeCell ref="D259:D261"/>
    <mergeCell ref="E259:E261"/>
    <mergeCell ref="D257:D258"/>
    <mergeCell ref="B297:B298"/>
    <mergeCell ref="A355:A356"/>
    <mergeCell ref="C320:C327"/>
    <mergeCell ref="B345:B346"/>
    <mergeCell ref="C345:C346"/>
    <mergeCell ref="A345:A346"/>
    <mergeCell ref="B332:B333"/>
    <mergeCell ref="A328:A331"/>
    <mergeCell ref="B328:B331"/>
    <mergeCell ref="A332:A333"/>
    <mergeCell ref="A334:A339"/>
    <mergeCell ref="B334:B339"/>
    <mergeCell ref="A340:A342"/>
    <mergeCell ref="A343:A344"/>
    <mergeCell ref="A351:A352"/>
    <mergeCell ref="B320:B327"/>
    <mergeCell ref="A318:A319"/>
    <mergeCell ref="A349:A350"/>
    <mergeCell ref="A320:A327"/>
    <mergeCell ref="B315:B317"/>
    <mergeCell ref="A313:A314"/>
    <mergeCell ref="A315:A317"/>
    <mergeCell ref="D345:D346"/>
    <mergeCell ref="D349:D350"/>
    <mergeCell ref="C343:C344"/>
    <mergeCell ref="D343:D344"/>
    <mergeCell ref="C349:C350"/>
    <mergeCell ref="C340:C342"/>
    <mergeCell ref="B349:B350"/>
    <mergeCell ref="G357:G359"/>
    <mergeCell ref="B360:B368"/>
    <mergeCell ref="C390:C396"/>
    <mergeCell ref="C386:C387"/>
    <mergeCell ref="C360:C368"/>
    <mergeCell ref="D360:D368"/>
    <mergeCell ref="F360:F368"/>
    <mergeCell ref="F343:F344"/>
    <mergeCell ref="E340:E342"/>
    <mergeCell ref="F355:F356"/>
    <mergeCell ref="C353:C354"/>
    <mergeCell ref="D353:D354"/>
    <mergeCell ref="E345:E346"/>
    <mergeCell ref="E349:E350"/>
    <mergeCell ref="B351:B352"/>
    <mergeCell ref="C351:C352"/>
    <mergeCell ref="F353:F354"/>
    <mergeCell ref="B384:B385"/>
    <mergeCell ref="C357:C359"/>
    <mergeCell ref="C374:C376"/>
    <mergeCell ref="D374:D376"/>
    <mergeCell ref="C355:C356"/>
    <mergeCell ref="D355:D356"/>
    <mergeCell ref="E355:E356"/>
    <mergeCell ref="D357:D359"/>
    <mergeCell ref="B414:B424"/>
    <mergeCell ref="C414:C424"/>
    <mergeCell ref="B409:B410"/>
    <mergeCell ref="C409:C410"/>
    <mergeCell ref="G386:G387"/>
    <mergeCell ref="G384:G385"/>
    <mergeCell ref="F379:F383"/>
    <mergeCell ref="D384:D385"/>
    <mergeCell ref="B388:B389"/>
    <mergeCell ref="C388:C389"/>
    <mergeCell ref="D388:D389"/>
    <mergeCell ref="E388:E389"/>
    <mergeCell ref="G411:G413"/>
    <mergeCell ref="B397:B402"/>
    <mergeCell ref="C397:C402"/>
    <mergeCell ref="D397:D402"/>
    <mergeCell ref="G397:G402"/>
    <mergeCell ref="C407:C408"/>
    <mergeCell ref="D407:D408"/>
    <mergeCell ref="D386:D387"/>
    <mergeCell ref="F411:F413"/>
    <mergeCell ref="E397:E402"/>
    <mergeCell ref="G409:G410"/>
    <mergeCell ref="A407:A408"/>
    <mergeCell ref="B407:B408"/>
    <mergeCell ref="B405:B406"/>
    <mergeCell ref="C429:C433"/>
    <mergeCell ref="A411:A413"/>
    <mergeCell ref="C411:C413"/>
    <mergeCell ref="A397:A402"/>
    <mergeCell ref="B411:B413"/>
    <mergeCell ref="F441:F445"/>
    <mergeCell ref="A414:A424"/>
    <mergeCell ref="A425:A428"/>
    <mergeCell ref="B425:B428"/>
    <mergeCell ref="A441:A445"/>
    <mergeCell ref="B441:B445"/>
    <mergeCell ref="C441:C445"/>
    <mergeCell ref="D441:D445"/>
    <mergeCell ref="E441:E445"/>
    <mergeCell ref="C425:C428"/>
    <mergeCell ref="D425:D428"/>
    <mergeCell ref="E429:E433"/>
    <mergeCell ref="F425:F428"/>
    <mergeCell ref="D414:D424"/>
    <mergeCell ref="A429:A433"/>
    <mergeCell ref="D429:D433"/>
    <mergeCell ref="B429:B433"/>
    <mergeCell ref="B75:B77"/>
    <mergeCell ref="A384:A385"/>
    <mergeCell ref="B195:B198"/>
    <mergeCell ref="C195:C198"/>
    <mergeCell ref="A206:A209"/>
    <mergeCell ref="B206:B209"/>
    <mergeCell ref="A203:A205"/>
    <mergeCell ref="C266:C270"/>
    <mergeCell ref="A283:A284"/>
    <mergeCell ref="B283:B284"/>
    <mergeCell ref="C283:C284"/>
    <mergeCell ref="B277:B280"/>
    <mergeCell ref="A271:A274"/>
    <mergeCell ref="A369:A373"/>
    <mergeCell ref="A303:A307"/>
    <mergeCell ref="C215:C217"/>
    <mergeCell ref="A215:A217"/>
    <mergeCell ref="B228:B236"/>
    <mergeCell ref="C228:C236"/>
    <mergeCell ref="C220:C221"/>
    <mergeCell ref="B253:B254"/>
    <mergeCell ref="A253:A254"/>
    <mergeCell ref="A249:A250"/>
    <mergeCell ref="A243:A248"/>
    <mergeCell ref="D228:D236"/>
    <mergeCell ref="C253:C254"/>
    <mergeCell ref="A409:A410"/>
    <mergeCell ref="C405:C406"/>
    <mergeCell ref="A405:A406"/>
    <mergeCell ref="D405:D406"/>
    <mergeCell ref="C384:C385"/>
    <mergeCell ref="B222:B227"/>
    <mergeCell ref="C222:C227"/>
    <mergeCell ref="A277:A280"/>
    <mergeCell ref="B237:B242"/>
    <mergeCell ref="D222:D227"/>
    <mergeCell ref="A222:A227"/>
    <mergeCell ref="A297:A298"/>
    <mergeCell ref="A294:A296"/>
    <mergeCell ref="C291:C293"/>
    <mergeCell ref="A255:A256"/>
    <mergeCell ref="D275:D276"/>
    <mergeCell ref="A259:A261"/>
    <mergeCell ref="B259:B261"/>
    <mergeCell ref="C259:C261"/>
    <mergeCell ref="C271:C274"/>
    <mergeCell ref="B255:B256"/>
    <mergeCell ref="A98:A101"/>
    <mergeCell ref="B98:B101"/>
    <mergeCell ref="C98:C101"/>
    <mergeCell ref="D98:D101"/>
    <mergeCell ref="E98:E101"/>
    <mergeCell ref="E131:E135"/>
    <mergeCell ref="E94:E95"/>
    <mergeCell ref="D118:D121"/>
    <mergeCell ref="B122:B123"/>
    <mergeCell ref="C122:C123"/>
    <mergeCell ref="B131:B135"/>
    <mergeCell ref="C131:C135"/>
    <mergeCell ref="A96:A97"/>
    <mergeCell ref="B94:B95"/>
    <mergeCell ref="C6:C10"/>
    <mergeCell ref="C21:C24"/>
    <mergeCell ref="B66:B67"/>
    <mergeCell ref="C66:C67"/>
    <mergeCell ref="D102:D104"/>
    <mergeCell ref="D84:D91"/>
    <mergeCell ref="D78:D80"/>
    <mergeCell ref="D81:D83"/>
    <mergeCell ref="D44:D46"/>
    <mergeCell ref="B44:B46"/>
    <mergeCell ref="C44:C46"/>
    <mergeCell ref="D47:D48"/>
    <mergeCell ref="C49:C50"/>
    <mergeCell ref="D49:D50"/>
    <mergeCell ref="C51:C52"/>
    <mergeCell ref="B78:B80"/>
    <mergeCell ref="D29:D33"/>
    <mergeCell ref="D21:D24"/>
    <mergeCell ref="D40:D41"/>
    <mergeCell ref="C29:C33"/>
    <mergeCell ref="D68:D70"/>
    <mergeCell ref="D73:D74"/>
    <mergeCell ref="B68:B70"/>
    <mergeCell ref="B53:B54"/>
    <mergeCell ref="E81:E83"/>
    <mergeCell ref="E75:E77"/>
    <mergeCell ref="E84:E91"/>
    <mergeCell ref="A81:A83"/>
    <mergeCell ref="C84:C91"/>
    <mergeCell ref="A4:A5"/>
    <mergeCell ref="B4:B5"/>
    <mergeCell ref="C4:C5"/>
    <mergeCell ref="D4:D5"/>
    <mergeCell ref="A47:A48"/>
    <mergeCell ref="A68:A70"/>
    <mergeCell ref="D6:D10"/>
    <mergeCell ref="A6:A10"/>
    <mergeCell ref="B6:B10"/>
    <mergeCell ref="B55:B56"/>
    <mergeCell ref="C55:C56"/>
    <mergeCell ref="D62:D65"/>
    <mergeCell ref="B57:B61"/>
    <mergeCell ref="D66:D67"/>
    <mergeCell ref="D55:D56"/>
    <mergeCell ref="D57:D61"/>
    <mergeCell ref="A34:A39"/>
    <mergeCell ref="C68:C70"/>
    <mergeCell ref="C53:C54"/>
    <mergeCell ref="F203:F205"/>
    <mergeCell ref="F155:F160"/>
    <mergeCell ref="E189:E191"/>
    <mergeCell ref="D206:D209"/>
    <mergeCell ref="D96:D97"/>
    <mergeCell ref="E96:E97"/>
    <mergeCell ref="F96:F97"/>
    <mergeCell ref="F107:F113"/>
    <mergeCell ref="F122:F123"/>
    <mergeCell ref="F102:F104"/>
    <mergeCell ref="F126:F130"/>
    <mergeCell ref="F149:F154"/>
    <mergeCell ref="E170:E172"/>
    <mergeCell ref="E138:E143"/>
    <mergeCell ref="E114:E117"/>
    <mergeCell ref="E192:E194"/>
    <mergeCell ref="E102:E104"/>
    <mergeCell ref="F124:F125"/>
    <mergeCell ref="E126:E130"/>
    <mergeCell ref="S4:S5"/>
    <mergeCell ref="P73:P74"/>
    <mergeCell ref="Q73:R73"/>
    <mergeCell ref="S73:S74"/>
    <mergeCell ref="J253:J254"/>
    <mergeCell ref="P4:P5"/>
    <mergeCell ref="Q4:R4"/>
    <mergeCell ref="P94:P95"/>
    <mergeCell ref="S220:S221"/>
    <mergeCell ref="P220:P221"/>
    <mergeCell ref="L220:M220"/>
    <mergeCell ref="K253:K254"/>
    <mergeCell ref="S94:S95"/>
    <mergeCell ref="Q220:R220"/>
    <mergeCell ref="J4:J5"/>
    <mergeCell ref="K4:K5"/>
    <mergeCell ref="S253:S254"/>
    <mergeCell ref="P253:P254"/>
    <mergeCell ref="L253:M253"/>
    <mergeCell ref="N4:O4"/>
    <mergeCell ref="J73:J74"/>
    <mergeCell ref="L94:M94"/>
    <mergeCell ref="N94:O94"/>
    <mergeCell ref="K94:K95"/>
    <mergeCell ref="S405:S406"/>
    <mergeCell ref="L405:M405"/>
    <mergeCell ref="K405:K406"/>
    <mergeCell ref="J405:J406"/>
    <mergeCell ref="H405:H406"/>
    <mergeCell ref="I405:I406"/>
    <mergeCell ref="S349:S350"/>
    <mergeCell ref="N405:O405"/>
    <mergeCell ref="P405:P406"/>
    <mergeCell ref="Q405:R405"/>
    <mergeCell ref="G281:G282"/>
    <mergeCell ref="G75:G77"/>
    <mergeCell ref="G161:G166"/>
    <mergeCell ref="G228:G236"/>
    <mergeCell ref="G62:G65"/>
    <mergeCell ref="N349:O349"/>
    <mergeCell ref="P349:P350"/>
    <mergeCell ref="Q349:R349"/>
    <mergeCell ref="L349:M349"/>
    <mergeCell ref="Q253:R253"/>
    <mergeCell ref="G84:G91"/>
    <mergeCell ref="G73:G74"/>
    <mergeCell ref="G78:G80"/>
    <mergeCell ref="G81:G83"/>
    <mergeCell ref="K349:K350"/>
    <mergeCell ref="J349:J350"/>
    <mergeCell ref="L73:M73"/>
    <mergeCell ref="J220:J221"/>
    <mergeCell ref="K220:K221"/>
    <mergeCell ref="N73:O73"/>
    <mergeCell ref="N253:O253"/>
    <mergeCell ref="N220:O220"/>
    <mergeCell ref="J94:J95"/>
    <mergeCell ref="K73:K74"/>
    <mergeCell ref="G51:G52"/>
    <mergeCell ref="H349:H350"/>
    <mergeCell ref="I349:I350"/>
    <mergeCell ref="G308:G312"/>
    <mergeCell ref="G220:G221"/>
    <mergeCell ref="G340:G342"/>
    <mergeCell ref="G288:G290"/>
    <mergeCell ref="H253:H254"/>
    <mergeCell ref="I253:I254"/>
    <mergeCell ref="G222:G227"/>
    <mergeCell ref="G334:G339"/>
    <mergeCell ref="G299:G302"/>
    <mergeCell ref="G303:G307"/>
    <mergeCell ref="G243:G248"/>
    <mergeCell ref="G255:G256"/>
    <mergeCell ref="G259:G261"/>
    <mergeCell ref="G257:G258"/>
    <mergeCell ref="I73:I74"/>
    <mergeCell ref="H73:H74"/>
    <mergeCell ref="H220:H221"/>
    <mergeCell ref="I94:I95"/>
    <mergeCell ref="I220:I221"/>
    <mergeCell ref="G237:G242"/>
    <mergeCell ref="G189:G191"/>
    <mergeCell ref="F51:F52"/>
    <mergeCell ref="E49:E50"/>
    <mergeCell ref="F53:F54"/>
    <mergeCell ref="E55:E56"/>
    <mergeCell ref="E73:E74"/>
    <mergeCell ref="E68:E70"/>
    <mergeCell ref="F81:F83"/>
    <mergeCell ref="F118:F121"/>
    <mergeCell ref="F114:F117"/>
    <mergeCell ref="F94:F95"/>
    <mergeCell ref="E118:E121"/>
    <mergeCell ref="E53:E54"/>
    <mergeCell ref="F55:F56"/>
    <mergeCell ref="F62:F65"/>
    <mergeCell ref="F75:F77"/>
    <mergeCell ref="F84:F91"/>
    <mergeCell ref="F78:F80"/>
    <mergeCell ref="E62:E65"/>
    <mergeCell ref="E57:E61"/>
    <mergeCell ref="F57:F61"/>
    <mergeCell ref="F73:F74"/>
    <mergeCell ref="F66:F67"/>
    <mergeCell ref="F68:F70"/>
    <mergeCell ref="E78:E80"/>
    <mergeCell ref="I4:I5"/>
    <mergeCell ref="L4:M4"/>
    <mergeCell ref="F6:F10"/>
    <mergeCell ref="F34:F39"/>
    <mergeCell ref="G21:G24"/>
    <mergeCell ref="E66:E67"/>
    <mergeCell ref="G6:G10"/>
    <mergeCell ref="G34:G39"/>
    <mergeCell ref="G40:G41"/>
    <mergeCell ref="E15:E17"/>
    <mergeCell ref="F4:F5"/>
    <mergeCell ref="F11:F14"/>
    <mergeCell ref="E25:E28"/>
    <mergeCell ref="F25:F28"/>
    <mergeCell ref="E4:E5"/>
    <mergeCell ref="E6:E10"/>
    <mergeCell ref="E21:E24"/>
    <mergeCell ref="G49:G50"/>
    <mergeCell ref="G25:G28"/>
    <mergeCell ref="G11:G14"/>
    <mergeCell ref="H4:H5"/>
    <mergeCell ref="G44:G46"/>
    <mergeCell ref="G15:G17"/>
    <mergeCell ref="G29:G33"/>
    <mergeCell ref="F222:F227"/>
    <mergeCell ref="F180:F188"/>
    <mergeCell ref="F189:F191"/>
    <mergeCell ref="F192:F194"/>
    <mergeCell ref="F199:F202"/>
    <mergeCell ref="F210:F214"/>
    <mergeCell ref="G4:G5"/>
    <mergeCell ref="G68:G70"/>
    <mergeCell ref="G55:G56"/>
    <mergeCell ref="G57:G61"/>
    <mergeCell ref="G66:G67"/>
    <mergeCell ref="G47:G48"/>
    <mergeCell ref="G53:G54"/>
    <mergeCell ref="G131:G135"/>
    <mergeCell ref="G144:G148"/>
    <mergeCell ref="G215:G217"/>
    <mergeCell ref="G210:G214"/>
    <mergeCell ref="G114:G117"/>
    <mergeCell ref="G105:G106"/>
    <mergeCell ref="G118:G121"/>
    <mergeCell ref="G155:G160"/>
    <mergeCell ref="G192:G194"/>
    <mergeCell ref="G167:G169"/>
    <mergeCell ref="G170:G172"/>
    <mergeCell ref="G206:G209"/>
    <mergeCell ref="Q94:R94"/>
    <mergeCell ref="G203:G205"/>
    <mergeCell ref="G136:G137"/>
    <mergeCell ref="G138:G143"/>
    <mergeCell ref="G126:G130"/>
    <mergeCell ref="G124:G125"/>
    <mergeCell ref="G122:G123"/>
    <mergeCell ref="H94:H95"/>
    <mergeCell ref="G173:G179"/>
    <mergeCell ref="G180:G188"/>
    <mergeCell ref="G102:G104"/>
    <mergeCell ref="G199:G202"/>
    <mergeCell ref="G107:G113"/>
    <mergeCell ref="G195:G198"/>
    <mergeCell ref="G94:G95"/>
    <mergeCell ref="G98:G101"/>
    <mergeCell ref="G96:G97"/>
    <mergeCell ref="G149:G154"/>
    <mergeCell ref="G297:G298"/>
    <mergeCell ref="G405:G406"/>
    <mergeCell ref="F357:F359"/>
    <mergeCell ref="E409:E410"/>
    <mergeCell ref="E407:E408"/>
    <mergeCell ref="D409:D410"/>
    <mergeCell ref="F409:F410"/>
    <mergeCell ref="G388:G389"/>
    <mergeCell ref="G390:G396"/>
    <mergeCell ref="F386:F387"/>
    <mergeCell ref="F407:F408"/>
    <mergeCell ref="E390:E396"/>
    <mergeCell ref="E297:E298"/>
    <mergeCell ref="G351:G352"/>
    <mergeCell ref="F374:F376"/>
    <mergeCell ref="F345:F346"/>
    <mergeCell ref="E357:E359"/>
    <mergeCell ref="E343:E344"/>
    <mergeCell ref="D340:D342"/>
    <mergeCell ref="F369:F373"/>
    <mergeCell ref="D369:D373"/>
    <mergeCell ref="E369:E373"/>
    <mergeCell ref="F349:F350"/>
    <mergeCell ref="F340:F342"/>
    <mergeCell ref="F351:F352"/>
    <mergeCell ref="G429:G433"/>
    <mergeCell ref="F414:F424"/>
    <mergeCell ref="E315:E317"/>
    <mergeCell ref="D318:D319"/>
    <mergeCell ref="F328:F331"/>
    <mergeCell ref="E318:E319"/>
    <mergeCell ref="G374:G376"/>
    <mergeCell ref="G377:G378"/>
    <mergeCell ref="G369:G373"/>
    <mergeCell ref="G355:G356"/>
    <mergeCell ref="E405:E406"/>
    <mergeCell ref="G407:G408"/>
    <mergeCell ref="D390:D396"/>
    <mergeCell ref="D411:D413"/>
    <mergeCell ref="G425:G428"/>
    <mergeCell ref="E425:E428"/>
    <mergeCell ref="G360:G368"/>
    <mergeCell ref="E411:E413"/>
    <mergeCell ref="F377:F378"/>
    <mergeCell ref="F384:F385"/>
    <mergeCell ref="E379:E383"/>
    <mergeCell ref="G379:G383"/>
    <mergeCell ref="D351:D352"/>
    <mergeCell ref="A266:A270"/>
    <mergeCell ref="B266:B270"/>
    <mergeCell ref="G249:G250"/>
    <mergeCell ref="G353:G354"/>
    <mergeCell ref="G315:G317"/>
    <mergeCell ref="G345:G346"/>
    <mergeCell ref="G320:G327"/>
    <mergeCell ref="G332:G333"/>
    <mergeCell ref="G328:G331"/>
    <mergeCell ref="G253:G254"/>
    <mergeCell ref="F259:F261"/>
    <mergeCell ref="F257:F258"/>
    <mergeCell ref="F255:F256"/>
    <mergeCell ref="G291:G293"/>
    <mergeCell ref="G266:G270"/>
    <mergeCell ref="G349:G350"/>
    <mergeCell ref="G343:G344"/>
    <mergeCell ref="G313:G314"/>
    <mergeCell ref="G271:G274"/>
    <mergeCell ref="G277:G280"/>
    <mergeCell ref="G285:G287"/>
    <mergeCell ref="G275:G276"/>
    <mergeCell ref="F297:F298"/>
    <mergeCell ref="F271:F274"/>
    <mergeCell ref="C262:C265"/>
    <mergeCell ref="D262:D265"/>
    <mergeCell ref="E262:E265"/>
    <mergeCell ref="A446:A449"/>
    <mergeCell ref="B446:B449"/>
    <mergeCell ref="C446:C449"/>
    <mergeCell ref="D446:D449"/>
    <mergeCell ref="E266:E270"/>
    <mergeCell ref="A388:A389"/>
    <mergeCell ref="A357:A359"/>
    <mergeCell ref="E374:E376"/>
    <mergeCell ref="E384:E385"/>
    <mergeCell ref="E386:E387"/>
    <mergeCell ref="A379:A383"/>
    <mergeCell ref="A386:A387"/>
    <mergeCell ref="B386:B387"/>
    <mergeCell ref="A281:A282"/>
    <mergeCell ref="A299:A302"/>
    <mergeCell ref="C277:C280"/>
    <mergeCell ref="C275:C276"/>
    <mergeCell ref="B271:B274"/>
    <mergeCell ref="A275:A276"/>
    <mergeCell ref="B275:B276"/>
    <mergeCell ref="E446:E449"/>
    <mergeCell ref="F397:F402"/>
    <mergeCell ref="D379:D383"/>
    <mergeCell ref="F390:F396"/>
    <mergeCell ref="B390:B396"/>
    <mergeCell ref="F446:F449"/>
    <mergeCell ref="F334:F339"/>
    <mergeCell ref="A257:A258"/>
    <mergeCell ref="B257:B258"/>
    <mergeCell ref="C257:C258"/>
    <mergeCell ref="F388:F389"/>
    <mergeCell ref="C299:C302"/>
    <mergeCell ref="B288:B290"/>
    <mergeCell ref="A285:A287"/>
    <mergeCell ref="B285:B287"/>
    <mergeCell ref="C297:C298"/>
    <mergeCell ref="A291:A293"/>
    <mergeCell ref="B291:B293"/>
    <mergeCell ref="B281:B282"/>
    <mergeCell ref="C281:C282"/>
    <mergeCell ref="A288:A290"/>
    <mergeCell ref="C288:C290"/>
    <mergeCell ref="B294:B296"/>
    <mergeCell ref="C294:C296"/>
    <mergeCell ref="A262:A265"/>
    <mergeCell ref="G262:G265"/>
    <mergeCell ref="G283:G284"/>
    <mergeCell ref="E288:E290"/>
    <mergeCell ref="D332:D333"/>
    <mergeCell ref="E332:E333"/>
    <mergeCell ref="D320:D327"/>
    <mergeCell ref="E320:E327"/>
    <mergeCell ref="D297:D298"/>
    <mergeCell ref="G446:G449"/>
    <mergeCell ref="G441:G445"/>
    <mergeCell ref="E414:E424"/>
    <mergeCell ref="F429:F433"/>
    <mergeCell ref="G294:G296"/>
    <mergeCell ref="F291:F293"/>
    <mergeCell ref="F315:F317"/>
    <mergeCell ref="F318:F319"/>
    <mergeCell ref="F285:F287"/>
    <mergeCell ref="F299:F302"/>
    <mergeCell ref="F281:F282"/>
    <mergeCell ref="G318:G319"/>
    <mergeCell ref="F332:F333"/>
    <mergeCell ref="F320:F327"/>
    <mergeCell ref="G414:G424"/>
    <mergeCell ref="F405:F406"/>
    <mergeCell ref="A390:A396"/>
    <mergeCell ref="D281:D282"/>
    <mergeCell ref="E281:E282"/>
    <mergeCell ref="D277:D280"/>
    <mergeCell ref="E277:E280"/>
    <mergeCell ref="B355:B356"/>
    <mergeCell ref="D315:D317"/>
    <mergeCell ref="D328:D331"/>
    <mergeCell ref="B299:B302"/>
    <mergeCell ref="C334:C339"/>
    <mergeCell ref="C332:C333"/>
    <mergeCell ref="C328:C331"/>
    <mergeCell ref="D283:D284"/>
    <mergeCell ref="E283:E284"/>
    <mergeCell ref="E285:E287"/>
    <mergeCell ref="D285:D287"/>
    <mergeCell ref="B340:B342"/>
    <mergeCell ref="B343:B344"/>
    <mergeCell ref="E299:E302"/>
    <mergeCell ref="C285:C287"/>
    <mergeCell ref="B379:B383"/>
    <mergeCell ref="C379:C383"/>
    <mergeCell ref="E351:E352"/>
    <mergeCell ref="E353:E354"/>
    <mergeCell ref="D11:D14"/>
    <mergeCell ref="A15:A17"/>
    <mergeCell ref="A374:A376"/>
    <mergeCell ref="B369:B373"/>
    <mergeCell ref="C369:C373"/>
    <mergeCell ref="E377:E378"/>
    <mergeCell ref="C377:C378"/>
    <mergeCell ref="D377:D378"/>
    <mergeCell ref="B377:B378"/>
    <mergeCell ref="B374:B376"/>
    <mergeCell ref="B357:B359"/>
    <mergeCell ref="E360:E368"/>
    <mergeCell ref="A360:A368"/>
    <mergeCell ref="A377:A378"/>
    <mergeCell ref="B126:B130"/>
    <mergeCell ref="B136:B137"/>
    <mergeCell ref="C136:C137"/>
    <mergeCell ref="C81:C83"/>
    <mergeCell ref="C94:C95"/>
    <mergeCell ref="B84:B91"/>
    <mergeCell ref="B118:B121"/>
    <mergeCell ref="C144:C148"/>
    <mergeCell ref="B114:B117"/>
    <mergeCell ref="B262:B265"/>
    <mergeCell ref="A11:A14"/>
    <mergeCell ref="B11:B14"/>
    <mergeCell ref="C11:C14"/>
    <mergeCell ref="D25:D28"/>
    <mergeCell ref="F21:F24"/>
    <mergeCell ref="B29:B33"/>
    <mergeCell ref="A21:A24"/>
    <mergeCell ref="A51:A52"/>
    <mergeCell ref="A40:A41"/>
    <mergeCell ref="B40:B41"/>
    <mergeCell ref="A44:A46"/>
    <mergeCell ref="F44:F46"/>
    <mergeCell ref="F15:F17"/>
    <mergeCell ref="E29:E33"/>
    <mergeCell ref="A25:A28"/>
    <mergeCell ref="B25:B28"/>
    <mergeCell ref="A29:A33"/>
    <mergeCell ref="F40:F41"/>
    <mergeCell ref="E47:E48"/>
    <mergeCell ref="E11:E14"/>
    <mergeCell ref="C25:C28"/>
    <mergeCell ref="B15:B17"/>
    <mergeCell ref="C15:C17"/>
    <mergeCell ref="D15:D17"/>
    <mergeCell ref="B144:B148"/>
    <mergeCell ref="C126:C130"/>
    <mergeCell ref="A73:A74"/>
    <mergeCell ref="D94:D95"/>
    <mergeCell ref="B81:B83"/>
    <mergeCell ref="D75:D77"/>
    <mergeCell ref="C118:C121"/>
    <mergeCell ref="A94:A95"/>
    <mergeCell ref="A102:A104"/>
    <mergeCell ref="B102:B104"/>
    <mergeCell ref="C102:C104"/>
    <mergeCell ref="B96:B97"/>
    <mergeCell ref="A114:A117"/>
    <mergeCell ref="C124:C125"/>
    <mergeCell ref="A126:A130"/>
    <mergeCell ref="A118:A121"/>
    <mergeCell ref="A122:A123"/>
    <mergeCell ref="A131:A135"/>
    <mergeCell ref="A124:A125"/>
    <mergeCell ref="A105:A106"/>
    <mergeCell ref="A107:A113"/>
    <mergeCell ref="A84:A91"/>
    <mergeCell ref="C78:C80"/>
    <mergeCell ref="A78:A80"/>
    <mergeCell ref="A49:A50"/>
    <mergeCell ref="B49:B50"/>
    <mergeCell ref="B47:B48"/>
    <mergeCell ref="C47:C48"/>
    <mergeCell ref="B73:B74"/>
    <mergeCell ref="C73:C74"/>
    <mergeCell ref="A53:A54"/>
    <mergeCell ref="D51:D52"/>
    <mergeCell ref="A75:A77"/>
    <mergeCell ref="A62:A65"/>
    <mergeCell ref="A57:A61"/>
    <mergeCell ref="A66:A67"/>
    <mergeCell ref="C75:C77"/>
    <mergeCell ref="D53:D54"/>
    <mergeCell ref="C57:C61"/>
    <mergeCell ref="B62:B65"/>
    <mergeCell ref="C62:C65"/>
    <mergeCell ref="F237:F242"/>
    <mergeCell ref="E243:E248"/>
    <mergeCell ref="E237:E242"/>
    <mergeCell ref="D144:D148"/>
    <mergeCell ref="D122:D123"/>
    <mergeCell ref="D124:D125"/>
    <mergeCell ref="E294:E296"/>
    <mergeCell ref="D266:D270"/>
    <mergeCell ref="E253:E254"/>
    <mergeCell ref="D255:D256"/>
    <mergeCell ref="E255:E256"/>
    <mergeCell ref="D161:D166"/>
    <mergeCell ref="E271:E274"/>
    <mergeCell ref="F262:F265"/>
    <mergeCell ref="E122:E123"/>
    <mergeCell ref="E136:E137"/>
    <mergeCell ref="E155:E160"/>
    <mergeCell ref="E161:E166"/>
    <mergeCell ref="E195:E198"/>
    <mergeCell ref="D199:D202"/>
    <mergeCell ref="E199:E202"/>
    <mergeCell ref="E206:E209"/>
    <mergeCell ref="E203:E205"/>
    <mergeCell ref="D155:D160"/>
    <mergeCell ref="E18:E20"/>
    <mergeCell ref="F18:F20"/>
    <mergeCell ref="G18:G20"/>
    <mergeCell ref="A42:A43"/>
    <mergeCell ref="B42:B43"/>
    <mergeCell ref="C42:C43"/>
    <mergeCell ref="D42:D43"/>
    <mergeCell ref="E42:E43"/>
    <mergeCell ref="F42:F43"/>
    <mergeCell ref="G42:G43"/>
    <mergeCell ref="B21:B24"/>
    <mergeCell ref="F29:F33"/>
    <mergeCell ref="E40:E41"/>
    <mergeCell ref="E34:E39"/>
    <mergeCell ref="A18:A20"/>
    <mergeCell ref="B18:B20"/>
    <mergeCell ref="C18:C20"/>
    <mergeCell ref="D18:D20"/>
    <mergeCell ref="C40:C41"/>
    <mergeCell ref="D34:D39"/>
    <mergeCell ref="E44:E46"/>
    <mergeCell ref="B34:B39"/>
    <mergeCell ref="C34:C39"/>
    <mergeCell ref="F49:F50"/>
    <mergeCell ref="E51:E52"/>
    <mergeCell ref="C255:C256"/>
    <mergeCell ref="E222:E227"/>
    <mergeCell ref="A55:A56"/>
    <mergeCell ref="A180:A188"/>
    <mergeCell ref="A192:A194"/>
    <mergeCell ref="A170:A172"/>
    <mergeCell ref="A161:A166"/>
    <mergeCell ref="B138:B143"/>
    <mergeCell ref="C161:C166"/>
    <mergeCell ref="C192:C194"/>
    <mergeCell ref="B192:B194"/>
    <mergeCell ref="E167:E169"/>
    <mergeCell ref="D173:D179"/>
    <mergeCell ref="A149:A154"/>
    <mergeCell ref="B149:B154"/>
    <mergeCell ref="C149:C154"/>
    <mergeCell ref="D149:D154"/>
    <mergeCell ref="E149:E154"/>
    <mergeCell ref="B167:B169"/>
    <mergeCell ref="B155:B160"/>
    <mergeCell ref="C167:C169"/>
    <mergeCell ref="B173:B179"/>
    <mergeCell ref="B51:B52"/>
    <mergeCell ref="B105:B106"/>
    <mergeCell ref="C105:C106"/>
    <mergeCell ref="F47:F48"/>
    <mergeCell ref="D180:D188"/>
    <mergeCell ref="E180:E188"/>
    <mergeCell ref="D105:D106"/>
    <mergeCell ref="D136:D137"/>
    <mergeCell ref="D131:D135"/>
    <mergeCell ref="D126:D130"/>
    <mergeCell ref="D107:D113"/>
    <mergeCell ref="D170:D172"/>
    <mergeCell ref="C114:C117"/>
    <mergeCell ref="B124:B125"/>
    <mergeCell ref="B107:B113"/>
    <mergeCell ref="C107:C113"/>
    <mergeCell ref="C138:C143"/>
    <mergeCell ref="C96:C97"/>
    <mergeCell ref="E105:E106"/>
    <mergeCell ref="F105:F106"/>
    <mergeCell ref="F98:F101"/>
  </mergeCells>
  <phoneticPr fontId="5" type="noConversion"/>
  <pageMargins left="0.25" right="0.25" top="0.75" bottom="0.5" header="0" footer="0.3"/>
  <pageSetup paperSize="17" scale="71" fitToHeight="0" orientation="landscape" r:id="rId1"/>
  <headerFooter alignWithMargins="0">
    <oddFooter>&amp;R&amp;"Arial,Italic"&amp;8&amp;Z&amp;F</oddFooter>
  </headerFooter>
  <ignoredErrors>
    <ignoredError sqref="P166:S166 P248:S248 P191:S191 P433:S433 P429 R429:S429 R431:S431 P431:P432 S432 P172:S173 P376:S378 P445:S445 P24:S25 P28:S29 P287:S287 P148:S148 P176:R176 P83:S83 P143:S143 P137:S137 S427:S428 S203:S205 P123:S135 N332:N333 P290:Q290 P283 S302 N319 P325:S327 N325:N327 Q320:S320 P121:S121 P80:S80 N314:N315 P317:S317 P65:S67 P117:S117 S368 S209 P214:S214 P282:S282 P293:S293 S290 P331:Q331 S331 P284:Q284 S284 R283:S283 P280 P276 P274 P270:S270 P296:S296 P298 P340:S340 P343:S345 S359 P373:S373 P265:S265 P332:S333 Q334:R334 P160:S160 S424:S426 P33:S33 P258:S259 P174 S174 P178 P385:S389 P383:S383 P396:S396 P10:S10 P14:S21 P40:S44 P319:S319 P318 S318 P261:S261 P260:Q260 S260 P256:S256 P77:S77 P408:S410 P46:S57 P61:S61 P411 R411:S411 S413 P339 P342 P307:S315 P354:S356 P104:S106 P236:S236 P188:S188 P169:S169 P113:S113 S194:S198 P202:S202 P257:S257 P242:S242 P352:S352 P101:S101 P154:S154 P97:S97 P227:S227 P353:S353 P440:S440 P179:S179 P39:S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2021-2024 MTIP</vt:lpstr>
      <vt:lpstr>'2021-2024 MTIP'!Print_Titles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CALLISTER Dan</dc:creator>
  <cp:lastModifiedBy>Daniel Callister</cp:lastModifiedBy>
  <cp:lastPrinted>2019-09-05T17:34:46Z</cp:lastPrinted>
  <dcterms:created xsi:type="dcterms:W3CDTF">2016-11-28T23:20:51Z</dcterms:created>
  <dcterms:modified xsi:type="dcterms:W3CDTF">2023-05-11T20:01:03Z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b6bd9418-3c2f-4748-9743-a155f211c5e9</vt:lpwstr>
  </property>
</Properties>
</file>